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astore.file.core.windows.net\finadv\Suzy\"/>
    </mc:Choice>
  </mc:AlternateContent>
  <xr:revisionPtr revIDLastSave="0" documentId="13_ncr:1_{E297D1D0-28A6-4777-BD54-4A111F45F394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Instructions" sheetId="5" r:id="rId1"/>
    <sheet name="Summary" sheetId="4" r:id="rId2"/>
    <sheet name="Vulnerable Clients 2023-2024" sheetId="3" r:id="rId3"/>
  </sheets>
  <definedNames>
    <definedName name="_xlnm.Print_Area" localSheetId="0">Instructions!$A$1:$C$28</definedName>
    <definedName name="_xlnm.Print_Area" localSheetId="1">Summary!$A$1:$B$42</definedName>
    <definedName name="_xlnm.Print_Area" localSheetId="2">'Vulnerable Clients 2023-2024'!$A$1:$I$191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3" i="3" l="1"/>
  <c r="V173" i="3"/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2" i="3"/>
  <c r="M8" i="3"/>
  <c r="N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X2" i="3"/>
  <c r="W2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2" i="3"/>
  <c r="P2" i="3"/>
  <c r="Q2" i="3"/>
  <c r="R2" i="3"/>
  <c r="S2" i="3"/>
  <c r="T2" i="3"/>
  <c r="U2" i="3"/>
  <c r="P3" i="3"/>
  <c r="Q3" i="3"/>
  <c r="R3" i="3"/>
  <c r="S3" i="3"/>
  <c r="T3" i="3"/>
  <c r="U3" i="3"/>
  <c r="P4" i="3"/>
  <c r="Q4" i="3"/>
  <c r="R4" i="3"/>
  <c r="S4" i="3"/>
  <c r="T4" i="3"/>
  <c r="U4" i="3"/>
  <c r="P6" i="3"/>
  <c r="Q6" i="3"/>
  <c r="R6" i="3"/>
  <c r="S6" i="3"/>
  <c r="T6" i="3"/>
  <c r="U6" i="3"/>
  <c r="P7" i="3"/>
  <c r="Q7" i="3"/>
  <c r="R7" i="3"/>
  <c r="S7" i="3"/>
  <c r="T7" i="3"/>
  <c r="U7" i="3"/>
  <c r="P8" i="3"/>
  <c r="Q8" i="3"/>
  <c r="R8" i="3"/>
  <c r="S8" i="3"/>
  <c r="T8" i="3"/>
  <c r="U8" i="3"/>
  <c r="P9" i="3"/>
  <c r="Q9" i="3"/>
  <c r="R9" i="3"/>
  <c r="S9" i="3"/>
  <c r="T9" i="3"/>
  <c r="U9" i="3"/>
  <c r="P10" i="3"/>
  <c r="Q10" i="3"/>
  <c r="R10" i="3"/>
  <c r="S10" i="3"/>
  <c r="T10" i="3"/>
  <c r="U10" i="3"/>
  <c r="P11" i="3"/>
  <c r="Q11" i="3"/>
  <c r="R11" i="3"/>
  <c r="S11" i="3"/>
  <c r="T11" i="3"/>
  <c r="U11" i="3"/>
  <c r="P12" i="3"/>
  <c r="Q12" i="3"/>
  <c r="R12" i="3"/>
  <c r="S12" i="3"/>
  <c r="T12" i="3"/>
  <c r="U12" i="3"/>
  <c r="P13" i="3"/>
  <c r="Q13" i="3"/>
  <c r="R13" i="3"/>
  <c r="S13" i="3"/>
  <c r="T13" i="3"/>
  <c r="U13" i="3"/>
  <c r="P14" i="3"/>
  <c r="Q14" i="3"/>
  <c r="R14" i="3"/>
  <c r="S14" i="3"/>
  <c r="T14" i="3"/>
  <c r="U14" i="3"/>
  <c r="P15" i="3"/>
  <c r="Q15" i="3"/>
  <c r="R15" i="3"/>
  <c r="S15" i="3"/>
  <c r="T15" i="3"/>
  <c r="U15" i="3"/>
  <c r="P16" i="3"/>
  <c r="Q16" i="3"/>
  <c r="R16" i="3"/>
  <c r="S16" i="3"/>
  <c r="T16" i="3"/>
  <c r="U16" i="3"/>
  <c r="P17" i="3"/>
  <c r="Q17" i="3"/>
  <c r="R17" i="3"/>
  <c r="S17" i="3"/>
  <c r="T17" i="3"/>
  <c r="U17" i="3"/>
  <c r="P18" i="3"/>
  <c r="Q18" i="3"/>
  <c r="R18" i="3"/>
  <c r="S18" i="3"/>
  <c r="T18" i="3"/>
  <c r="U18" i="3"/>
  <c r="P19" i="3"/>
  <c r="Q19" i="3"/>
  <c r="R19" i="3"/>
  <c r="S19" i="3"/>
  <c r="T19" i="3"/>
  <c r="U19" i="3"/>
  <c r="P20" i="3"/>
  <c r="Q20" i="3"/>
  <c r="R20" i="3"/>
  <c r="S20" i="3"/>
  <c r="T20" i="3"/>
  <c r="U20" i="3"/>
  <c r="P21" i="3"/>
  <c r="Q21" i="3"/>
  <c r="R21" i="3"/>
  <c r="S21" i="3"/>
  <c r="T21" i="3"/>
  <c r="U21" i="3"/>
  <c r="P22" i="3"/>
  <c r="Q22" i="3"/>
  <c r="R22" i="3"/>
  <c r="S22" i="3"/>
  <c r="T22" i="3"/>
  <c r="U22" i="3"/>
  <c r="P23" i="3"/>
  <c r="Q23" i="3"/>
  <c r="R23" i="3"/>
  <c r="S23" i="3"/>
  <c r="T23" i="3"/>
  <c r="U23" i="3"/>
  <c r="P24" i="3"/>
  <c r="Q24" i="3"/>
  <c r="R24" i="3"/>
  <c r="S24" i="3"/>
  <c r="T24" i="3"/>
  <c r="U24" i="3"/>
  <c r="P25" i="3"/>
  <c r="Q25" i="3"/>
  <c r="R25" i="3"/>
  <c r="S25" i="3"/>
  <c r="T25" i="3"/>
  <c r="U25" i="3"/>
  <c r="P26" i="3"/>
  <c r="Q26" i="3"/>
  <c r="R26" i="3"/>
  <c r="S26" i="3"/>
  <c r="T26" i="3"/>
  <c r="U26" i="3"/>
  <c r="P27" i="3"/>
  <c r="Q27" i="3"/>
  <c r="R27" i="3"/>
  <c r="S27" i="3"/>
  <c r="T27" i="3"/>
  <c r="U27" i="3"/>
  <c r="P28" i="3"/>
  <c r="Q28" i="3"/>
  <c r="R28" i="3"/>
  <c r="S28" i="3"/>
  <c r="T28" i="3"/>
  <c r="U28" i="3"/>
  <c r="P29" i="3"/>
  <c r="Q29" i="3"/>
  <c r="R29" i="3"/>
  <c r="S29" i="3"/>
  <c r="T29" i="3"/>
  <c r="U29" i="3"/>
  <c r="P30" i="3"/>
  <c r="Q30" i="3"/>
  <c r="R30" i="3"/>
  <c r="S30" i="3"/>
  <c r="T30" i="3"/>
  <c r="U30" i="3"/>
  <c r="P31" i="3"/>
  <c r="Q31" i="3"/>
  <c r="R31" i="3"/>
  <c r="S31" i="3"/>
  <c r="T31" i="3"/>
  <c r="U31" i="3"/>
  <c r="P32" i="3"/>
  <c r="Q32" i="3"/>
  <c r="R32" i="3"/>
  <c r="S32" i="3"/>
  <c r="T32" i="3"/>
  <c r="U32" i="3"/>
  <c r="P33" i="3"/>
  <c r="Q33" i="3"/>
  <c r="R33" i="3"/>
  <c r="S33" i="3"/>
  <c r="T33" i="3"/>
  <c r="U33" i="3"/>
  <c r="P34" i="3"/>
  <c r="Q34" i="3"/>
  <c r="R34" i="3"/>
  <c r="S34" i="3"/>
  <c r="T34" i="3"/>
  <c r="U34" i="3"/>
  <c r="P35" i="3"/>
  <c r="Q35" i="3"/>
  <c r="R35" i="3"/>
  <c r="S35" i="3"/>
  <c r="T35" i="3"/>
  <c r="U35" i="3"/>
  <c r="P36" i="3"/>
  <c r="Q36" i="3"/>
  <c r="R36" i="3"/>
  <c r="S36" i="3"/>
  <c r="T36" i="3"/>
  <c r="U36" i="3"/>
  <c r="P37" i="3"/>
  <c r="Q37" i="3"/>
  <c r="R37" i="3"/>
  <c r="S37" i="3"/>
  <c r="T37" i="3"/>
  <c r="U37" i="3"/>
  <c r="P38" i="3"/>
  <c r="Q38" i="3"/>
  <c r="R38" i="3"/>
  <c r="S38" i="3"/>
  <c r="T38" i="3"/>
  <c r="U38" i="3"/>
  <c r="P39" i="3"/>
  <c r="Q39" i="3"/>
  <c r="R39" i="3"/>
  <c r="S39" i="3"/>
  <c r="T39" i="3"/>
  <c r="U39" i="3"/>
  <c r="P40" i="3"/>
  <c r="Q40" i="3"/>
  <c r="R40" i="3"/>
  <c r="S40" i="3"/>
  <c r="T40" i="3"/>
  <c r="U40" i="3"/>
  <c r="P41" i="3"/>
  <c r="Q41" i="3"/>
  <c r="R41" i="3"/>
  <c r="S41" i="3"/>
  <c r="T41" i="3"/>
  <c r="U41" i="3"/>
  <c r="P42" i="3"/>
  <c r="Q42" i="3"/>
  <c r="R42" i="3"/>
  <c r="S42" i="3"/>
  <c r="T42" i="3"/>
  <c r="U42" i="3"/>
  <c r="P43" i="3"/>
  <c r="Q43" i="3"/>
  <c r="R43" i="3"/>
  <c r="S43" i="3"/>
  <c r="T43" i="3"/>
  <c r="U43" i="3"/>
  <c r="P44" i="3"/>
  <c r="Q44" i="3"/>
  <c r="R44" i="3"/>
  <c r="S44" i="3"/>
  <c r="T44" i="3"/>
  <c r="U44" i="3"/>
  <c r="P45" i="3"/>
  <c r="Q45" i="3"/>
  <c r="R45" i="3"/>
  <c r="S45" i="3"/>
  <c r="T45" i="3"/>
  <c r="U45" i="3"/>
  <c r="P46" i="3"/>
  <c r="Q46" i="3"/>
  <c r="R46" i="3"/>
  <c r="S46" i="3"/>
  <c r="T46" i="3"/>
  <c r="U46" i="3"/>
  <c r="P47" i="3"/>
  <c r="Q47" i="3"/>
  <c r="R47" i="3"/>
  <c r="S47" i="3"/>
  <c r="T47" i="3"/>
  <c r="U47" i="3"/>
  <c r="P48" i="3"/>
  <c r="Q48" i="3"/>
  <c r="R48" i="3"/>
  <c r="S48" i="3"/>
  <c r="T48" i="3"/>
  <c r="U48" i="3"/>
  <c r="P49" i="3"/>
  <c r="Q49" i="3"/>
  <c r="R49" i="3"/>
  <c r="S49" i="3"/>
  <c r="T49" i="3"/>
  <c r="U49" i="3"/>
  <c r="P50" i="3"/>
  <c r="Q50" i="3"/>
  <c r="R50" i="3"/>
  <c r="S50" i="3"/>
  <c r="T50" i="3"/>
  <c r="U50" i="3"/>
  <c r="P51" i="3"/>
  <c r="Q51" i="3"/>
  <c r="R51" i="3"/>
  <c r="S51" i="3"/>
  <c r="T51" i="3"/>
  <c r="U51" i="3"/>
  <c r="P52" i="3"/>
  <c r="Q52" i="3"/>
  <c r="R52" i="3"/>
  <c r="S52" i="3"/>
  <c r="T52" i="3"/>
  <c r="U52" i="3"/>
  <c r="P53" i="3"/>
  <c r="Q53" i="3"/>
  <c r="R53" i="3"/>
  <c r="S53" i="3"/>
  <c r="T53" i="3"/>
  <c r="U53" i="3"/>
  <c r="P54" i="3"/>
  <c r="Q54" i="3"/>
  <c r="R54" i="3"/>
  <c r="S54" i="3"/>
  <c r="T54" i="3"/>
  <c r="U54" i="3"/>
  <c r="P55" i="3"/>
  <c r="Q55" i="3"/>
  <c r="R55" i="3"/>
  <c r="S55" i="3"/>
  <c r="T55" i="3"/>
  <c r="U55" i="3"/>
  <c r="P56" i="3"/>
  <c r="Q56" i="3"/>
  <c r="R56" i="3"/>
  <c r="S56" i="3"/>
  <c r="T56" i="3"/>
  <c r="U56" i="3"/>
  <c r="P57" i="3"/>
  <c r="Q57" i="3"/>
  <c r="R57" i="3"/>
  <c r="S57" i="3"/>
  <c r="T57" i="3"/>
  <c r="U57" i="3"/>
  <c r="P58" i="3"/>
  <c r="Q58" i="3"/>
  <c r="R58" i="3"/>
  <c r="S58" i="3"/>
  <c r="T58" i="3"/>
  <c r="U58" i="3"/>
  <c r="P59" i="3"/>
  <c r="Q59" i="3"/>
  <c r="R59" i="3"/>
  <c r="S59" i="3"/>
  <c r="T59" i="3"/>
  <c r="U59" i="3"/>
  <c r="P60" i="3"/>
  <c r="Q60" i="3"/>
  <c r="R60" i="3"/>
  <c r="S60" i="3"/>
  <c r="T60" i="3"/>
  <c r="U60" i="3"/>
  <c r="P61" i="3"/>
  <c r="Q61" i="3"/>
  <c r="R61" i="3"/>
  <c r="S61" i="3"/>
  <c r="T61" i="3"/>
  <c r="U61" i="3"/>
  <c r="P62" i="3"/>
  <c r="Q62" i="3"/>
  <c r="R62" i="3"/>
  <c r="S62" i="3"/>
  <c r="T62" i="3"/>
  <c r="U62" i="3"/>
  <c r="P63" i="3"/>
  <c r="Q63" i="3"/>
  <c r="R63" i="3"/>
  <c r="S63" i="3"/>
  <c r="T63" i="3"/>
  <c r="U63" i="3"/>
  <c r="P64" i="3"/>
  <c r="Q64" i="3"/>
  <c r="R64" i="3"/>
  <c r="S64" i="3"/>
  <c r="T64" i="3"/>
  <c r="U64" i="3"/>
  <c r="P65" i="3"/>
  <c r="Q65" i="3"/>
  <c r="R65" i="3"/>
  <c r="S65" i="3"/>
  <c r="T65" i="3"/>
  <c r="U65" i="3"/>
  <c r="P66" i="3"/>
  <c r="Q66" i="3"/>
  <c r="R66" i="3"/>
  <c r="S66" i="3"/>
  <c r="T66" i="3"/>
  <c r="U66" i="3"/>
  <c r="P67" i="3"/>
  <c r="Q67" i="3"/>
  <c r="R67" i="3"/>
  <c r="S67" i="3"/>
  <c r="T67" i="3"/>
  <c r="U67" i="3"/>
  <c r="P68" i="3"/>
  <c r="Q68" i="3"/>
  <c r="R68" i="3"/>
  <c r="S68" i="3"/>
  <c r="T68" i="3"/>
  <c r="U68" i="3"/>
  <c r="P69" i="3"/>
  <c r="Q69" i="3"/>
  <c r="R69" i="3"/>
  <c r="S69" i="3"/>
  <c r="T69" i="3"/>
  <c r="U69" i="3"/>
  <c r="P70" i="3"/>
  <c r="Q70" i="3"/>
  <c r="R70" i="3"/>
  <c r="S70" i="3"/>
  <c r="T70" i="3"/>
  <c r="U70" i="3"/>
  <c r="P71" i="3"/>
  <c r="Q71" i="3"/>
  <c r="R71" i="3"/>
  <c r="S71" i="3"/>
  <c r="T71" i="3"/>
  <c r="U71" i="3"/>
  <c r="P72" i="3"/>
  <c r="Q72" i="3"/>
  <c r="R72" i="3"/>
  <c r="S72" i="3"/>
  <c r="T72" i="3"/>
  <c r="U72" i="3"/>
  <c r="P73" i="3"/>
  <c r="Q73" i="3"/>
  <c r="R73" i="3"/>
  <c r="S73" i="3"/>
  <c r="T73" i="3"/>
  <c r="U73" i="3"/>
  <c r="P74" i="3"/>
  <c r="Q74" i="3"/>
  <c r="R74" i="3"/>
  <c r="S74" i="3"/>
  <c r="T74" i="3"/>
  <c r="U74" i="3"/>
  <c r="P75" i="3"/>
  <c r="Q75" i="3"/>
  <c r="R75" i="3"/>
  <c r="S75" i="3"/>
  <c r="T75" i="3"/>
  <c r="U75" i="3"/>
  <c r="P76" i="3"/>
  <c r="Q76" i="3"/>
  <c r="R76" i="3"/>
  <c r="S76" i="3"/>
  <c r="T76" i="3"/>
  <c r="U76" i="3"/>
  <c r="P77" i="3"/>
  <c r="Q77" i="3"/>
  <c r="R77" i="3"/>
  <c r="S77" i="3"/>
  <c r="T77" i="3"/>
  <c r="U77" i="3"/>
  <c r="P78" i="3"/>
  <c r="Q78" i="3"/>
  <c r="R78" i="3"/>
  <c r="S78" i="3"/>
  <c r="T78" i="3"/>
  <c r="U78" i="3"/>
  <c r="P79" i="3"/>
  <c r="Q79" i="3"/>
  <c r="R79" i="3"/>
  <c r="S79" i="3"/>
  <c r="T79" i="3"/>
  <c r="U79" i="3"/>
  <c r="P80" i="3"/>
  <c r="Q80" i="3"/>
  <c r="R80" i="3"/>
  <c r="S80" i="3"/>
  <c r="T80" i="3"/>
  <c r="U80" i="3"/>
  <c r="P81" i="3"/>
  <c r="Q81" i="3"/>
  <c r="R81" i="3"/>
  <c r="S81" i="3"/>
  <c r="T81" i="3"/>
  <c r="U81" i="3"/>
  <c r="P82" i="3"/>
  <c r="Q82" i="3"/>
  <c r="R82" i="3"/>
  <c r="S82" i="3"/>
  <c r="T82" i="3"/>
  <c r="U82" i="3"/>
  <c r="P83" i="3"/>
  <c r="Q83" i="3"/>
  <c r="R83" i="3"/>
  <c r="S83" i="3"/>
  <c r="T83" i="3"/>
  <c r="U83" i="3"/>
  <c r="P84" i="3"/>
  <c r="Q84" i="3"/>
  <c r="R84" i="3"/>
  <c r="S84" i="3"/>
  <c r="T84" i="3"/>
  <c r="U84" i="3"/>
  <c r="P85" i="3"/>
  <c r="Q85" i="3"/>
  <c r="R85" i="3"/>
  <c r="S85" i="3"/>
  <c r="T85" i="3"/>
  <c r="U85" i="3"/>
  <c r="P86" i="3"/>
  <c r="Q86" i="3"/>
  <c r="R86" i="3"/>
  <c r="S86" i="3"/>
  <c r="T86" i="3"/>
  <c r="U86" i="3"/>
  <c r="P87" i="3"/>
  <c r="Q87" i="3"/>
  <c r="R87" i="3"/>
  <c r="S87" i="3"/>
  <c r="T87" i="3"/>
  <c r="U87" i="3"/>
  <c r="P88" i="3"/>
  <c r="Q88" i="3"/>
  <c r="R88" i="3"/>
  <c r="S88" i="3"/>
  <c r="T88" i="3"/>
  <c r="U88" i="3"/>
  <c r="P89" i="3"/>
  <c r="Q89" i="3"/>
  <c r="R89" i="3"/>
  <c r="S89" i="3"/>
  <c r="T89" i="3"/>
  <c r="U89" i="3"/>
  <c r="P90" i="3"/>
  <c r="Q90" i="3"/>
  <c r="R90" i="3"/>
  <c r="S90" i="3"/>
  <c r="T90" i="3"/>
  <c r="U90" i="3"/>
  <c r="P91" i="3"/>
  <c r="Q91" i="3"/>
  <c r="R91" i="3"/>
  <c r="S91" i="3"/>
  <c r="T91" i="3"/>
  <c r="U91" i="3"/>
  <c r="P92" i="3"/>
  <c r="Q92" i="3"/>
  <c r="R92" i="3"/>
  <c r="S92" i="3"/>
  <c r="T92" i="3"/>
  <c r="U92" i="3"/>
  <c r="P93" i="3"/>
  <c r="Q93" i="3"/>
  <c r="R93" i="3"/>
  <c r="S93" i="3"/>
  <c r="T93" i="3"/>
  <c r="U93" i="3"/>
  <c r="P94" i="3"/>
  <c r="Q94" i="3"/>
  <c r="R94" i="3"/>
  <c r="S94" i="3"/>
  <c r="T94" i="3"/>
  <c r="U94" i="3"/>
  <c r="P95" i="3"/>
  <c r="Q95" i="3"/>
  <c r="R95" i="3"/>
  <c r="S95" i="3"/>
  <c r="T95" i="3"/>
  <c r="U95" i="3"/>
  <c r="P96" i="3"/>
  <c r="Q96" i="3"/>
  <c r="R96" i="3"/>
  <c r="S96" i="3"/>
  <c r="T96" i="3"/>
  <c r="U96" i="3"/>
  <c r="P97" i="3"/>
  <c r="Q97" i="3"/>
  <c r="R97" i="3"/>
  <c r="S97" i="3"/>
  <c r="T97" i="3"/>
  <c r="U97" i="3"/>
  <c r="P98" i="3"/>
  <c r="Q98" i="3"/>
  <c r="R98" i="3"/>
  <c r="S98" i="3"/>
  <c r="T98" i="3"/>
  <c r="U98" i="3"/>
  <c r="P99" i="3"/>
  <c r="Q99" i="3"/>
  <c r="R99" i="3"/>
  <c r="S99" i="3"/>
  <c r="T99" i="3"/>
  <c r="U99" i="3"/>
  <c r="P100" i="3"/>
  <c r="Q100" i="3"/>
  <c r="R100" i="3"/>
  <c r="S100" i="3"/>
  <c r="T100" i="3"/>
  <c r="U100" i="3"/>
  <c r="P101" i="3"/>
  <c r="Q101" i="3"/>
  <c r="R101" i="3"/>
  <c r="S101" i="3"/>
  <c r="T101" i="3"/>
  <c r="U101" i="3"/>
  <c r="P102" i="3"/>
  <c r="Q102" i="3"/>
  <c r="R102" i="3"/>
  <c r="S102" i="3"/>
  <c r="T102" i="3"/>
  <c r="U102" i="3"/>
  <c r="P103" i="3"/>
  <c r="Q103" i="3"/>
  <c r="R103" i="3"/>
  <c r="S103" i="3"/>
  <c r="T103" i="3"/>
  <c r="U103" i="3"/>
  <c r="P104" i="3"/>
  <c r="Q104" i="3"/>
  <c r="R104" i="3"/>
  <c r="S104" i="3"/>
  <c r="T104" i="3"/>
  <c r="U104" i="3"/>
  <c r="P105" i="3"/>
  <c r="Q105" i="3"/>
  <c r="R105" i="3"/>
  <c r="S105" i="3"/>
  <c r="T105" i="3"/>
  <c r="U105" i="3"/>
  <c r="P106" i="3"/>
  <c r="Q106" i="3"/>
  <c r="R106" i="3"/>
  <c r="S106" i="3"/>
  <c r="T106" i="3"/>
  <c r="U106" i="3"/>
  <c r="P107" i="3"/>
  <c r="Q107" i="3"/>
  <c r="R107" i="3"/>
  <c r="S107" i="3"/>
  <c r="T107" i="3"/>
  <c r="U107" i="3"/>
  <c r="P108" i="3"/>
  <c r="Q108" i="3"/>
  <c r="R108" i="3"/>
  <c r="S108" i="3"/>
  <c r="T108" i="3"/>
  <c r="U108" i="3"/>
  <c r="P109" i="3"/>
  <c r="Q109" i="3"/>
  <c r="R109" i="3"/>
  <c r="S109" i="3"/>
  <c r="T109" i="3"/>
  <c r="U109" i="3"/>
  <c r="P110" i="3"/>
  <c r="Q110" i="3"/>
  <c r="R110" i="3"/>
  <c r="S110" i="3"/>
  <c r="T110" i="3"/>
  <c r="U110" i="3"/>
  <c r="P111" i="3"/>
  <c r="Q111" i="3"/>
  <c r="R111" i="3"/>
  <c r="S111" i="3"/>
  <c r="T111" i="3"/>
  <c r="U111" i="3"/>
  <c r="P112" i="3"/>
  <c r="Q112" i="3"/>
  <c r="R112" i="3"/>
  <c r="S112" i="3"/>
  <c r="T112" i="3"/>
  <c r="U112" i="3"/>
  <c r="P113" i="3"/>
  <c r="Q113" i="3"/>
  <c r="R113" i="3"/>
  <c r="S113" i="3"/>
  <c r="T113" i="3"/>
  <c r="U113" i="3"/>
  <c r="P114" i="3"/>
  <c r="Q114" i="3"/>
  <c r="R114" i="3"/>
  <c r="S114" i="3"/>
  <c r="T114" i="3"/>
  <c r="U114" i="3"/>
  <c r="P115" i="3"/>
  <c r="Q115" i="3"/>
  <c r="R115" i="3"/>
  <c r="S115" i="3"/>
  <c r="T115" i="3"/>
  <c r="U115" i="3"/>
  <c r="P116" i="3"/>
  <c r="Q116" i="3"/>
  <c r="R116" i="3"/>
  <c r="S116" i="3"/>
  <c r="T116" i="3"/>
  <c r="U116" i="3"/>
  <c r="P117" i="3"/>
  <c r="Q117" i="3"/>
  <c r="R117" i="3"/>
  <c r="S117" i="3"/>
  <c r="T117" i="3"/>
  <c r="U117" i="3"/>
  <c r="P118" i="3"/>
  <c r="Q118" i="3"/>
  <c r="R118" i="3"/>
  <c r="S118" i="3"/>
  <c r="T118" i="3"/>
  <c r="U118" i="3"/>
  <c r="P119" i="3"/>
  <c r="Q119" i="3"/>
  <c r="R119" i="3"/>
  <c r="S119" i="3"/>
  <c r="T119" i="3"/>
  <c r="U119" i="3"/>
  <c r="P120" i="3"/>
  <c r="Q120" i="3"/>
  <c r="R120" i="3"/>
  <c r="S120" i="3"/>
  <c r="T120" i="3"/>
  <c r="U120" i="3"/>
  <c r="P121" i="3"/>
  <c r="Q121" i="3"/>
  <c r="R121" i="3"/>
  <c r="S121" i="3"/>
  <c r="T121" i="3"/>
  <c r="U121" i="3"/>
  <c r="P122" i="3"/>
  <c r="Q122" i="3"/>
  <c r="R122" i="3"/>
  <c r="S122" i="3"/>
  <c r="T122" i="3"/>
  <c r="U122" i="3"/>
  <c r="P123" i="3"/>
  <c r="Q123" i="3"/>
  <c r="R123" i="3"/>
  <c r="S123" i="3"/>
  <c r="T123" i="3"/>
  <c r="U123" i="3"/>
  <c r="P124" i="3"/>
  <c r="Q124" i="3"/>
  <c r="R124" i="3"/>
  <c r="S124" i="3"/>
  <c r="T124" i="3"/>
  <c r="U124" i="3"/>
  <c r="P125" i="3"/>
  <c r="Q125" i="3"/>
  <c r="R125" i="3"/>
  <c r="S125" i="3"/>
  <c r="T125" i="3"/>
  <c r="U125" i="3"/>
  <c r="P126" i="3"/>
  <c r="Q126" i="3"/>
  <c r="R126" i="3"/>
  <c r="S126" i="3"/>
  <c r="T126" i="3"/>
  <c r="U126" i="3"/>
  <c r="P127" i="3"/>
  <c r="Q127" i="3"/>
  <c r="R127" i="3"/>
  <c r="S127" i="3"/>
  <c r="T127" i="3"/>
  <c r="U127" i="3"/>
  <c r="P128" i="3"/>
  <c r="Q128" i="3"/>
  <c r="R128" i="3"/>
  <c r="S128" i="3"/>
  <c r="T128" i="3"/>
  <c r="U128" i="3"/>
  <c r="P129" i="3"/>
  <c r="Q129" i="3"/>
  <c r="R129" i="3"/>
  <c r="S129" i="3"/>
  <c r="T129" i="3"/>
  <c r="U129" i="3"/>
  <c r="P130" i="3"/>
  <c r="Q130" i="3"/>
  <c r="R130" i="3"/>
  <c r="S130" i="3"/>
  <c r="T130" i="3"/>
  <c r="U130" i="3"/>
  <c r="P131" i="3"/>
  <c r="Q131" i="3"/>
  <c r="R131" i="3"/>
  <c r="S131" i="3"/>
  <c r="T131" i="3"/>
  <c r="U131" i="3"/>
  <c r="P132" i="3"/>
  <c r="Q132" i="3"/>
  <c r="R132" i="3"/>
  <c r="S132" i="3"/>
  <c r="T132" i="3"/>
  <c r="U132" i="3"/>
  <c r="P133" i="3"/>
  <c r="Q133" i="3"/>
  <c r="R133" i="3"/>
  <c r="S133" i="3"/>
  <c r="T133" i="3"/>
  <c r="U133" i="3"/>
  <c r="P134" i="3"/>
  <c r="Q134" i="3"/>
  <c r="R134" i="3"/>
  <c r="S134" i="3"/>
  <c r="T134" i="3"/>
  <c r="U134" i="3"/>
  <c r="P135" i="3"/>
  <c r="Q135" i="3"/>
  <c r="R135" i="3"/>
  <c r="S135" i="3"/>
  <c r="T135" i="3"/>
  <c r="U135" i="3"/>
  <c r="P136" i="3"/>
  <c r="Q136" i="3"/>
  <c r="R136" i="3"/>
  <c r="S136" i="3"/>
  <c r="T136" i="3"/>
  <c r="U136" i="3"/>
  <c r="P137" i="3"/>
  <c r="Q137" i="3"/>
  <c r="R137" i="3"/>
  <c r="S137" i="3"/>
  <c r="T137" i="3"/>
  <c r="U137" i="3"/>
  <c r="P138" i="3"/>
  <c r="Q138" i="3"/>
  <c r="R138" i="3"/>
  <c r="S138" i="3"/>
  <c r="T138" i="3"/>
  <c r="U138" i="3"/>
  <c r="P139" i="3"/>
  <c r="Q139" i="3"/>
  <c r="R139" i="3"/>
  <c r="S139" i="3"/>
  <c r="T139" i="3"/>
  <c r="U139" i="3"/>
  <c r="P140" i="3"/>
  <c r="Q140" i="3"/>
  <c r="R140" i="3"/>
  <c r="S140" i="3"/>
  <c r="T140" i="3"/>
  <c r="U140" i="3"/>
  <c r="P141" i="3"/>
  <c r="Q141" i="3"/>
  <c r="R141" i="3"/>
  <c r="S141" i="3"/>
  <c r="T141" i="3"/>
  <c r="U141" i="3"/>
  <c r="P142" i="3"/>
  <c r="Q142" i="3"/>
  <c r="R142" i="3"/>
  <c r="S142" i="3"/>
  <c r="T142" i="3"/>
  <c r="U142" i="3"/>
  <c r="P143" i="3"/>
  <c r="Q143" i="3"/>
  <c r="R143" i="3"/>
  <c r="S143" i="3"/>
  <c r="T143" i="3"/>
  <c r="U143" i="3"/>
  <c r="P144" i="3"/>
  <c r="Q144" i="3"/>
  <c r="R144" i="3"/>
  <c r="S144" i="3"/>
  <c r="T144" i="3"/>
  <c r="U144" i="3"/>
  <c r="P145" i="3"/>
  <c r="Q145" i="3"/>
  <c r="R145" i="3"/>
  <c r="S145" i="3"/>
  <c r="T145" i="3"/>
  <c r="U145" i="3"/>
  <c r="P146" i="3"/>
  <c r="Q146" i="3"/>
  <c r="R146" i="3"/>
  <c r="S146" i="3"/>
  <c r="T146" i="3"/>
  <c r="U146" i="3"/>
  <c r="P147" i="3"/>
  <c r="Q147" i="3"/>
  <c r="R147" i="3"/>
  <c r="S147" i="3"/>
  <c r="T147" i="3"/>
  <c r="U147" i="3"/>
  <c r="P148" i="3"/>
  <c r="Q148" i="3"/>
  <c r="R148" i="3"/>
  <c r="S148" i="3"/>
  <c r="T148" i="3"/>
  <c r="U148" i="3"/>
  <c r="P149" i="3"/>
  <c r="Q149" i="3"/>
  <c r="R149" i="3"/>
  <c r="S149" i="3"/>
  <c r="T149" i="3"/>
  <c r="U149" i="3"/>
  <c r="P150" i="3"/>
  <c r="Q150" i="3"/>
  <c r="R150" i="3"/>
  <c r="S150" i="3"/>
  <c r="T150" i="3"/>
  <c r="U150" i="3"/>
  <c r="P151" i="3"/>
  <c r="Q151" i="3"/>
  <c r="R151" i="3"/>
  <c r="S151" i="3"/>
  <c r="T151" i="3"/>
  <c r="U151" i="3"/>
  <c r="P152" i="3"/>
  <c r="Q152" i="3"/>
  <c r="R152" i="3"/>
  <c r="S152" i="3"/>
  <c r="T152" i="3"/>
  <c r="U152" i="3"/>
  <c r="P153" i="3"/>
  <c r="Q153" i="3"/>
  <c r="R153" i="3"/>
  <c r="S153" i="3"/>
  <c r="T153" i="3"/>
  <c r="U153" i="3"/>
  <c r="P154" i="3"/>
  <c r="Q154" i="3"/>
  <c r="R154" i="3"/>
  <c r="S154" i="3"/>
  <c r="T154" i="3"/>
  <c r="U154" i="3"/>
  <c r="P155" i="3"/>
  <c r="Q155" i="3"/>
  <c r="R155" i="3"/>
  <c r="S155" i="3"/>
  <c r="T155" i="3"/>
  <c r="U155" i="3"/>
  <c r="P156" i="3"/>
  <c r="Q156" i="3"/>
  <c r="R156" i="3"/>
  <c r="S156" i="3"/>
  <c r="T156" i="3"/>
  <c r="U156" i="3"/>
  <c r="P157" i="3"/>
  <c r="Q157" i="3"/>
  <c r="R157" i="3"/>
  <c r="S157" i="3"/>
  <c r="T157" i="3"/>
  <c r="U157" i="3"/>
  <c r="P158" i="3"/>
  <c r="Q158" i="3"/>
  <c r="R158" i="3"/>
  <c r="S158" i="3"/>
  <c r="T158" i="3"/>
  <c r="U158" i="3"/>
  <c r="P159" i="3"/>
  <c r="Q159" i="3"/>
  <c r="R159" i="3"/>
  <c r="S159" i="3"/>
  <c r="T159" i="3"/>
  <c r="U159" i="3"/>
  <c r="P160" i="3"/>
  <c r="Q160" i="3"/>
  <c r="R160" i="3"/>
  <c r="S160" i="3"/>
  <c r="T160" i="3"/>
  <c r="U160" i="3"/>
  <c r="P161" i="3"/>
  <c r="Q161" i="3"/>
  <c r="R161" i="3"/>
  <c r="S161" i="3"/>
  <c r="T161" i="3"/>
  <c r="U161" i="3"/>
  <c r="P162" i="3"/>
  <c r="Q162" i="3"/>
  <c r="R162" i="3"/>
  <c r="S162" i="3"/>
  <c r="T162" i="3"/>
  <c r="U162" i="3"/>
  <c r="P163" i="3"/>
  <c r="Q163" i="3"/>
  <c r="R163" i="3"/>
  <c r="S163" i="3"/>
  <c r="T163" i="3"/>
  <c r="U163" i="3"/>
  <c r="P164" i="3"/>
  <c r="Q164" i="3"/>
  <c r="R164" i="3"/>
  <c r="S164" i="3"/>
  <c r="T164" i="3"/>
  <c r="U164" i="3"/>
  <c r="P165" i="3"/>
  <c r="Q165" i="3"/>
  <c r="R165" i="3"/>
  <c r="S165" i="3"/>
  <c r="T165" i="3"/>
  <c r="U165" i="3"/>
  <c r="P166" i="3"/>
  <c r="Q166" i="3"/>
  <c r="R166" i="3"/>
  <c r="S166" i="3"/>
  <c r="T166" i="3"/>
  <c r="U166" i="3"/>
  <c r="P167" i="3"/>
  <c r="Q167" i="3"/>
  <c r="R167" i="3"/>
  <c r="S167" i="3"/>
  <c r="T167" i="3"/>
  <c r="U167" i="3"/>
  <c r="P168" i="3"/>
  <c r="Q168" i="3"/>
  <c r="R168" i="3"/>
  <c r="S168" i="3"/>
  <c r="T168" i="3"/>
  <c r="U168" i="3"/>
  <c r="P169" i="3"/>
  <c r="Q169" i="3"/>
  <c r="R169" i="3"/>
  <c r="S169" i="3"/>
  <c r="T169" i="3"/>
  <c r="U169" i="3"/>
  <c r="P170" i="3"/>
  <c r="Q170" i="3"/>
  <c r="R170" i="3"/>
  <c r="S170" i="3"/>
  <c r="T170" i="3"/>
  <c r="U170" i="3"/>
  <c r="P171" i="3"/>
  <c r="Q171" i="3"/>
  <c r="R171" i="3"/>
  <c r="S171" i="3"/>
  <c r="T171" i="3"/>
  <c r="U171" i="3"/>
  <c r="P172" i="3"/>
  <c r="Q172" i="3"/>
  <c r="R172" i="3"/>
  <c r="S172" i="3"/>
  <c r="T172" i="3"/>
  <c r="U172" i="3"/>
  <c r="P173" i="3"/>
  <c r="Q173" i="3"/>
  <c r="R173" i="3"/>
  <c r="S173" i="3"/>
  <c r="T173" i="3"/>
  <c r="U173" i="3"/>
  <c r="P174" i="3"/>
  <c r="Q174" i="3"/>
  <c r="R174" i="3"/>
  <c r="S174" i="3"/>
  <c r="T174" i="3"/>
  <c r="U174" i="3"/>
  <c r="P175" i="3"/>
  <c r="Q175" i="3"/>
  <c r="R175" i="3"/>
  <c r="S175" i="3"/>
  <c r="T175" i="3"/>
  <c r="U175" i="3"/>
  <c r="P176" i="3"/>
  <c r="Q176" i="3"/>
  <c r="R176" i="3"/>
  <c r="S176" i="3"/>
  <c r="T176" i="3"/>
  <c r="U176" i="3"/>
  <c r="P177" i="3"/>
  <c r="Q177" i="3"/>
  <c r="R177" i="3"/>
  <c r="S177" i="3"/>
  <c r="T177" i="3"/>
  <c r="U177" i="3"/>
  <c r="P178" i="3"/>
  <c r="Q178" i="3"/>
  <c r="R178" i="3"/>
  <c r="S178" i="3"/>
  <c r="T178" i="3"/>
  <c r="U178" i="3"/>
  <c r="P179" i="3"/>
  <c r="Q179" i="3"/>
  <c r="R179" i="3"/>
  <c r="S179" i="3"/>
  <c r="T179" i="3"/>
  <c r="U179" i="3"/>
  <c r="P180" i="3"/>
  <c r="Q180" i="3"/>
  <c r="R180" i="3"/>
  <c r="S180" i="3"/>
  <c r="T180" i="3"/>
  <c r="U180" i="3"/>
  <c r="P181" i="3"/>
  <c r="Q181" i="3"/>
  <c r="R181" i="3"/>
  <c r="S181" i="3"/>
  <c r="T181" i="3"/>
  <c r="U181" i="3"/>
  <c r="P182" i="3"/>
  <c r="Q182" i="3"/>
  <c r="R182" i="3"/>
  <c r="S182" i="3"/>
  <c r="T182" i="3"/>
  <c r="U182" i="3"/>
  <c r="P183" i="3"/>
  <c r="Q183" i="3"/>
  <c r="R183" i="3"/>
  <c r="S183" i="3"/>
  <c r="T183" i="3"/>
  <c r="U183" i="3"/>
  <c r="P184" i="3"/>
  <c r="Q184" i="3"/>
  <c r="R184" i="3"/>
  <c r="S184" i="3"/>
  <c r="T184" i="3"/>
  <c r="U184" i="3"/>
  <c r="P185" i="3"/>
  <c r="Q185" i="3"/>
  <c r="R185" i="3"/>
  <c r="S185" i="3"/>
  <c r="T185" i="3"/>
  <c r="U185" i="3"/>
  <c r="P186" i="3"/>
  <c r="Q186" i="3"/>
  <c r="R186" i="3"/>
  <c r="S186" i="3"/>
  <c r="T186" i="3"/>
  <c r="U186" i="3"/>
  <c r="P187" i="3"/>
  <c r="Q187" i="3"/>
  <c r="R187" i="3"/>
  <c r="S187" i="3"/>
  <c r="T187" i="3"/>
  <c r="U187" i="3"/>
  <c r="P188" i="3"/>
  <c r="Q188" i="3"/>
  <c r="R188" i="3"/>
  <c r="S188" i="3"/>
  <c r="T188" i="3"/>
  <c r="U188" i="3"/>
  <c r="P189" i="3"/>
  <c r="Q189" i="3"/>
  <c r="R189" i="3"/>
  <c r="S189" i="3"/>
  <c r="T189" i="3"/>
  <c r="U189" i="3"/>
  <c r="P190" i="3"/>
  <c r="Q190" i="3"/>
  <c r="R190" i="3"/>
  <c r="S190" i="3"/>
  <c r="T190" i="3"/>
  <c r="U190" i="3"/>
  <c r="P191" i="3"/>
  <c r="Q191" i="3"/>
  <c r="R191" i="3"/>
  <c r="S191" i="3"/>
  <c r="T191" i="3"/>
  <c r="U191" i="3"/>
  <c r="N191" i="3"/>
  <c r="M191" i="3"/>
  <c r="N190" i="3"/>
  <c r="M190" i="3"/>
  <c r="N189" i="3"/>
  <c r="M189" i="3"/>
  <c r="N188" i="3"/>
  <c r="M188" i="3"/>
  <c r="N187" i="3"/>
  <c r="M187" i="3"/>
  <c r="N186" i="3"/>
  <c r="M186" i="3"/>
  <c r="N185" i="3"/>
  <c r="M185" i="3"/>
  <c r="N184" i="3"/>
  <c r="M184" i="3"/>
  <c r="N183" i="3"/>
  <c r="M183" i="3"/>
  <c r="N182" i="3"/>
  <c r="M182" i="3"/>
  <c r="N181" i="3"/>
  <c r="M181" i="3"/>
  <c r="N180" i="3"/>
  <c r="M180" i="3"/>
  <c r="N179" i="3"/>
  <c r="M179" i="3"/>
  <c r="N178" i="3"/>
  <c r="M178" i="3"/>
  <c r="N177" i="3"/>
  <c r="M177" i="3"/>
  <c r="N176" i="3"/>
  <c r="M176" i="3"/>
  <c r="N175" i="3"/>
  <c r="M175" i="3"/>
  <c r="N174" i="3"/>
  <c r="M174" i="3"/>
  <c r="M173" i="3"/>
  <c r="N172" i="3"/>
  <c r="M172" i="3"/>
  <c r="N171" i="3"/>
  <c r="M171" i="3"/>
  <c r="N170" i="3"/>
  <c r="M170" i="3"/>
  <c r="N169" i="3"/>
  <c r="M169" i="3"/>
  <c r="N168" i="3"/>
  <c r="M168" i="3"/>
  <c r="N167" i="3"/>
  <c r="M167" i="3"/>
  <c r="N166" i="3"/>
  <c r="M166" i="3"/>
  <c r="N165" i="3"/>
  <c r="M165" i="3"/>
  <c r="N164" i="3"/>
  <c r="M164" i="3"/>
  <c r="N163" i="3"/>
  <c r="M163" i="3"/>
  <c r="N162" i="3"/>
  <c r="M162" i="3"/>
  <c r="N161" i="3"/>
  <c r="M161" i="3"/>
  <c r="N160" i="3"/>
  <c r="M160" i="3"/>
  <c r="N159" i="3"/>
  <c r="M159" i="3"/>
  <c r="N158" i="3"/>
  <c r="M158" i="3"/>
  <c r="N157" i="3"/>
  <c r="M157" i="3"/>
  <c r="N156" i="3"/>
  <c r="M156" i="3"/>
  <c r="N155" i="3"/>
  <c r="M155" i="3"/>
  <c r="N154" i="3"/>
  <c r="M154" i="3"/>
  <c r="N153" i="3"/>
  <c r="M153" i="3"/>
  <c r="N152" i="3"/>
  <c r="M152" i="3"/>
  <c r="N151" i="3"/>
  <c r="M151" i="3"/>
  <c r="N150" i="3"/>
  <c r="M150" i="3"/>
  <c r="N149" i="3"/>
  <c r="M149" i="3"/>
  <c r="N148" i="3"/>
  <c r="M148" i="3"/>
  <c r="N147" i="3"/>
  <c r="M147" i="3"/>
  <c r="N146" i="3"/>
  <c r="M146" i="3"/>
  <c r="N145" i="3"/>
  <c r="M145" i="3"/>
  <c r="N144" i="3"/>
  <c r="M144" i="3"/>
  <c r="N143" i="3"/>
  <c r="M143" i="3"/>
  <c r="N142" i="3"/>
  <c r="M142" i="3"/>
  <c r="N141" i="3"/>
  <c r="M141" i="3"/>
  <c r="N140" i="3"/>
  <c r="M140" i="3"/>
  <c r="N139" i="3"/>
  <c r="M139" i="3"/>
  <c r="N138" i="3"/>
  <c r="M138" i="3"/>
  <c r="N137" i="3"/>
  <c r="M137" i="3"/>
  <c r="N136" i="3"/>
  <c r="M136" i="3"/>
  <c r="N135" i="3"/>
  <c r="M135" i="3"/>
  <c r="N134" i="3"/>
  <c r="M134" i="3"/>
  <c r="N133" i="3"/>
  <c r="M133" i="3"/>
  <c r="N132" i="3"/>
  <c r="M132" i="3"/>
  <c r="N131" i="3"/>
  <c r="M131" i="3"/>
  <c r="N130" i="3"/>
  <c r="M130" i="3"/>
  <c r="N129" i="3"/>
  <c r="M129" i="3"/>
  <c r="N128" i="3"/>
  <c r="M128" i="3"/>
  <c r="N127" i="3"/>
  <c r="M127" i="3"/>
  <c r="N126" i="3"/>
  <c r="M126" i="3"/>
  <c r="N125" i="3"/>
  <c r="M125" i="3"/>
  <c r="N124" i="3"/>
  <c r="M124" i="3"/>
  <c r="N123" i="3"/>
  <c r="M123" i="3"/>
  <c r="N122" i="3"/>
  <c r="M122" i="3"/>
  <c r="N121" i="3"/>
  <c r="M121" i="3"/>
  <c r="N120" i="3"/>
  <c r="M120" i="3"/>
  <c r="N119" i="3"/>
  <c r="M119" i="3"/>
  <c r="N118" i="3"/>
  <c r="M118" i="3"/>
  <c r="N117" i="3"/>
  <c r="M117" i="3"/>
  <c r="N116" i="3"/>
  <c r="M116" i="3"/>
  <c r="N115" i="3"/>
  <c r="M115" i="3"/>
  <c r="N114" i="3"/>
  <c r="M114" i="3"/>
  <c r="N113" i="3"/>
  <c r="M113" i="3"/>
  <c r="N112" i="3"/>
  <c r="M112" i="3"/>
  <c r="N111" i="3"/>
  <c r="M111" i="3"/>
  <c r="N110" i="3"/>
  <c r="M110" i="3"/>
  <c r="N109" i="3"/>
  <c r="M109" i="3"/>
  <c r="N108" i="3"/>
  <c r="M108" i="3"/>
  <c r="N107" i="3"/>
  <c r="M107" i="3"/>
  <c r="N106" i="3"/>
  <c r="M106" i="3"/>
  <c r="N105" i="3"/>
  <c r="M105" i="3"/>
  <c r="N104" i="3"/>
  <c r="M104" i="3"/>
  <c r="N103" i="3"/>
  <c r="M103" i="3"/>
  <c r="N102" i="3"/>
  <c r="M102" i="3"/>
  <c r="N101" i="3"/>
  <c r="M101" i="3"/>
  <c r="N100" i="3"/>
  <c r="M100" i="3"/>
  <c r="N99" i="3"/>
  <c r="M99" i="3"/>
  <c r="N98" i="3"/>
  <c r="M98" i="3"/>
  <c r="N97" i="3"/>
  <c r="M97" i="3"/>
  <c r="N96" i="3"/>
  <c r="M96" i="3"/>
  <c r="N95" i="3"/>
  <c r="M95" i="3"/>
  <c r="N94" i="3"/>
  <c r="M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N7" i="3"/>
  <c r="M7" i="3"/>
  <c r="N6" i="3"/>
  <c r="M6" i="3"/>
  <c r="N5" i="3"/>
  <c r="M5" i="3"/>
  <c r="N4" i="3"/>
  <c r="M4" i="3"/>
  <c r="N3" i="3"/>
  <c r="M3" i="3"/>
  <c r="M2" i="3"/>
  <c r="O192" i="3" l="1"/>
  <c r="B13" i="4" s="1"/>
  <c r="V192" i="3"/>
  <c r="B17" i="4" s="1"/>
  <c r="P192" i="3"/>
  <c r="S192" i="3"/>
  <c r="X192" i="3"/>
  <c r="B19" i="4" s="1"/>
  <c r="U192" i="3"/>
  <c r="Q192" i="3"/>
  <c r="W192" i="3"/>
  <c r="B18" i="4" s="1"/>
  <c r="M192" i="3"/>
  <c r="B11" i="4" s="1"/>
  <c r="R192" i="3"/>
  <c r="N192" i="3"/>
  <c r="B12" i="4" s="1"/>
  <c r="T192" i="3"/>
  <c r="B20" i="4" l="1"/>
</calcChain>
</file>

<file path=xl/sharedStrings.xml><?xml version="1.0" encoding="utf-8"?>
<sst xmlns="http://schemas.openxmlformats.org/spreadsheetml/2006/main" count="50" uniqueCount="50">
  <si>
    <t>Member Resources</t>
  </si>
  <si>
    <t>[Insert Company Name Here]</t>
  </si>
  <si>
    <t>For the Period From:</t>
  </si>
  <si>
    <t>For the Period To:</t>
  </si>
  <si>
    <t>Client Identification</t>
  </si>
  <si>
    <t>Date of Action</t>
  </si>
  <si>
    <t># Carried Forward</t>
  </si>
  <si>
    <t># New</t>
  </si>
  <si>
    <t>#Resolved Internally and Closed</t>
  </si>
  <si>
    <t>Date of Assessment</t>
  </si>
  <si>
    <t>Most Common Number of Complaints</t>
  </si>
  <si>
    <t>Number of new vulnerable clients received during the period</t>
  </si>
  <si>
    <t>Number of vulnerable clients open at the start of the return period</t>
  </si>
  <si>
    <t>Is this a New Vulnerable Client or Carried Forward from Last Yr?</t>
  </si>
  <si>
    <t># Category 1</t>
  </si>
  <si>
    <t>Category 2</t>
  </si>
  <si>
    <t>Category 3</t>
  </si>
  <si>
    <t>Number of vulnerable clients closed during the period</t>
  </si>
  <si>
    <r>
      <t xml:space="preserve">GETTING READY FOR REGULATORY RETURNS 
</t>
    </r>
    <r>
      <rPr>
        <b/>
        <sz val="18"/>
        <color theme="3"/>
        <rFont val="Arial"/>
        <family val="2"/>
      </rPr>
      <t>Vulnerable Clients Register</t>
    </r>
  </si>
  <si>
    <t>Please save a new copy of this vulnerable clients register template for each new reporting year and enter the date range into the Vulnerable Clients Tab.</t>
  </si>
  <si>
    <t>If any vulnerable clients carry over from the previous reporting year, copy the details of that client into the new vulnerable clients tab.</t>
  </si>
  <si>
    <t>Ensure you have selected that this client has been Carried Forward and enter any details.</t>
  </si>
  <si>
    <t>As you go through the vulnerable clients process, update the following information:</t>
  </si>
  <si>
    <t>Enter any specific details for why you've assigned them to that category.</t>
  </si>
  <si>
    <t>Select the category of vulnerable client form the drop down list.</t>
  </si>
  <si>
    <t>Enter the date when this action was taken.</t>
  </si>
  <si>
    <t>Update the vulnerable client status as and when a client is no longer considered vulnerable e.g. if temporary disability or change of life stage</t>
  </si>
  <si>
    <t>Client vulnerability status</t>
  </si>
  <si>
    <t>Category 1</t>
  </si>
  <si>
    <t>Number of new vulnerable clients per category:</t>
  </si>
  <si>
    <t>Controls taken to protect client:</t>
  </si>
  <si>
    <t>Notes - eg any updates to policy</t>
  </si>
  <si>
    <t>Vulnerable Clients Policy document last updated</t>
  </si>
  <si>
    <t>Vulnerable Clients Policy last reviewed</t>
  </si>
  <si>
    <t>Enter Date</t>
  </si>
  <si>
    <t>Provide details of controls taken (in line with your vulnerable clients policy) to protect your client.</t>
  </si>
  <si>
    <t>Changes include:</t>
  </si>
  <si>
    <t xml:space="preserve">   Enter any process changes here</t>
  </si>
  <si>
    <t>User Instructions</t>
  </si>
  <si>
    <t>For new vulnerable clients, enter the date, select new, enter a client ID</t>
  </si>
  <si>
    <t>The Summary tab will provide number of vulnerable clients and by category. You can also use this tab to keep a check of any changes made to your vulnerable clients policy and record the date of when this policy is reviewed, or any process changes made.</t>
  </si>
  <si>
    <t>Category 1 - Capable of making decisions but life event or circumstance is making them vulnerable</t>
  </si>
  <si>
    <t>Category 2 - Capable of making decisions but requires some accommodation to do so</t>
  </si>
  <si>
    <t>Category 3 - Limited capacity to make decisions (temporary or permanent)</t>
  </si>
  <si>
    <t xml:space="preserve">Vulnerable Clients Register </t>
  </si>
  <si>
    <t>Summary</t>
  </si>
  <si>
    <t>Policy Reviews &amp; Process Updates</t>
  </si>
  <si>
    <r>
      <t xml:space="preserve">Category of vulnerable client
</t>
    </r>
    <r>
      <rPr>
        <sz val="11"/>
        <color theme="1"/>
        <rFont val="Calibri"/>
        <family val="2"/>
        <scheme val="minor"/>
      </rPr>
      <t>Category 1: Capable of making decisions but life event or circumstance is making them vulnerable
Category 2: Capable of making decisions but requires some accommodation to do so
Category 3: Limited capacity to make decisions (temporary or permanent)</t>
    </r>
  </si>
  <si>
    <r>
      <t xml:space="preserve">Specific detail of vulnerability:
</t>
    </r>
    <r>
      <rPr>
        <sz val="11"/>
        <color theme="1"/>
        <rFont val="Calibri"/>
        <family val="2"/>
        <scheme val="minor"/>
      </rPr>
      <t>e.g. category 1 - Age, poor credit history, low income, serious illness, bereaved, etc.
Category 2 - Hearing-impaired, vision-impaired, language barrier, poor literacy, 
Category 3 - Mental illness/intellectual disability etc.</t>
    </r>
  </si>
  <si>
    <t xml:space="preserve">Should you wish to unlock any cells within this template the password is Vulnerable. Click on Review. Then Unprotect Sheet. Password is case sensitive.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</si>
</sst>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2"/>
      <color theme="0"/>
      <name val="Arial"/>
      <family val="2"/>
    </font>
    <font>
      <sz val="10"/>
      <color theme="3"/>
      <name val="Times New Roman"/>
      <family val="1"/>
    </font>
    <font>
      <b/>
      <sz val="18"/>
      <color theme="3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0" xfId="0" applyFont="1"/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justify" vertical="center"/>
      <protection locked="0"/>
    </xf>
    <xf numFmtId="14" fontId="7" fillId="4" borderId="1" xfId="0" applyNumberFormat="1" applyFont="1" applyFill="1" applyBorder="1" applyProtection="1">
      <protection locked="0"/>
    </xf>
    <xf numFmtId="0" fontId="7" fillId="0" borderId="1" xfId="0" applyFont="1" applyBorder="1"/>
    <xf numFmtId="0" fontId="8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9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0" xfId="0"/>
    <xf numFmtId="0" fontId="8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12" fillId="0" borderId="0" xfId="0" applyFont="1"/>
    <xf numFmtId="0" fontId="13" fillId="0" borderId="0" xfId="0" applyFont="1"/>
    <xf numFmtId="0" fontId="6" fillId="3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14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/>
    <xf numFmtId="0" fontId="1" fillId="0" borderId="1" xfId="0" applyFont="1" applyBorder="1"/>
    <xf numFmtId="0" fontId="1" fillId="0" borderId="0" xfId="0" applyFont="1" applyProtection="1">
      <protection locked="0"/>
    </xf>
    <xf numFmtId="16" fontId="1" fillId="0" borderId="1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1"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4194176</xdr:colOff>
      <xdr:row>0</xdr:row>
      <xdr:rowOff>114301</xdr:rowOff>
    </xdr:from>
    <xdr:ext cx="2203450" cy="606532"/>
    <xdr:pic>
      <xdr:nvPicPr>
        <xdr:cNvPr id="3" name="Picture 2">
          <a:extLst>
            <a:ext uri="{FF2B5EF4-FFF2-40B4-BE49-F238E27FC236}">
              <a16:creationId xmlns:a16="http://schemas.microsoft.com/office/drawing/2014/main" id="{AFF6270A-692C-408B-BEC8-8C78C6BBA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2426" y="114301"/>
          <a:ext cx="2203450" cy="60653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69851</xdr:colOff>
      <xdr:row>0</xdr:row>
      <xdr:rowOff>44450</xdr:rowOff>
    </xdr:from>
    <xdr:to>
      <xdr:col>0</xdr:col>
      <xdr:colOff>1885950</xdr:colOff>
      <xdr:row>0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19BEF4-2722-4447-B703-2353B2431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1" y="44450"/>
          <a:ext cx="1816099" cy="774700"/>
        </a:xfrm>
        <a:prstGeom prst="rect">
          <a:avLst/>
        </a:prstGeom>
      </xdr:spPr>
    </xdr:pic>
    <xdr:clientData/>
  </xdr:twoCellAnchor>
  <xdr:twoCellAnchor>
    <xdr:from>
      <xdr:col>2</xdr:col>
      <xdr:colOff>507999</xdr:colOff>
      <xdr:row>16</xdr:row>
      <xdr:rowOff>57150</xdr:rowOff>
    </xdr:from>
    <xdr:to>
      <xdr:col>6</xdr:col>
      <xdr:colOff>190500</xdr:colOff>
      <xdr:row>17</xdr:row>
      <xdr:rowOff>136525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F7070B-DFC0-43F6-9596-F1194D6452AA}"/>
            </a:ext>
          </a:extLst>
        </xdr:cNvPr>
        <xdr:cNvSpPr txBox="1"/>
      </xdr:nvSpPr>
      <xdr:spPr>
        <a:xfrm>
          <a:off x="8083549" y="3028950"/>
          <a:ext cx="2247901" cy="4603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The</a:t>
          </a:r>
          <a:r>
            <a:rPr lang="en-NZ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most common new complaint is indicated in Blue</a:t>
          </a:r>
          <a:endParaRPr lang="en-NZ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276226</xdr:colOff>
      <xdr:row>0</xdr:row>
      <xdr:rowOff>587376</xdr:rowOff>
    </xdr:from>
    <xdr:to>
      <xdr:col>35</xdr:col>
      <xdr:colOff>28575</xdr:colOff>
      <xdr:row>0</xdr:row>
      <xdr:rowOff>1736725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BFF579F-73B7-4AAA-B189-E8206FBD5FB5}"/>
            </a:ext>
          </a:extLst>
        </xdr:cNvPr>
        <xdr:cNvSpPr txBox="1"/>
      </xdr:nvSpPr>
      <xdr:spPr>
        <a:xfrm>
          <a:off x="21770976" y="587376"/>
          <a:ext cx="5524499" cy="114934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When</a:t>
          </a:r>
          <a:r>
            <a:rPr lang="en-NZ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starting a new year, please enter all Vulnerable Clients that have not been closed from last year. Please enter all details and select that it is Carried Forward.</a:t>
          </a:r>
        </a:p>
        <a:p>
          <a:endParaRPr lang="en-NZ" sz="11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NZ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Enter all new Vulnerable Clients and update this register regularly as to the status of the client and controls taken.</a:t>
          </a:r>
          <a:endParaRPr lang="en-NZ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05F1-5149-4142-B400-BA6A909507CE}">
  <dimension ref="A1:AE25"/>
  <sheetViews>
    <sheetView topLeftCell="A2" zoomScaleNormal="100" workbookViewId="0">
      <selection activeCell="C30" sqref="C30"/>
    </sheetView>
  </sheetViews>
  <sheetFormatPr defaultRowHeight="13" x14ac:dyDescent="0.3"/>
  <cols>
    <col min="1" max="1" width="8.796875" style="21"/>
    <col min="2" max="2" width="10.69921875" style="28" customWidth="1"/>
    <col min="3" max="3" width="102.59765625" style="21" customWidth="1"/>
    <col min="4" max="16384" width="8.796875" style="21"/>
  </cols>
  <sheetData>
    <row r="1" spans="1:31" customFormat="1" ht="69.5" customHeight="1" x14ac:dyDescent="0.3">
      <c r="A1" s="1"/>
      <c r="B1" s="2" t="s">
        <v>0</v>
      </c>
      <c r="C1" s="2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customFormat="1" ht="83" customHeight="1" x14ac:dyDescent="0.3">
      <c r="A2" s="6" t="s">
        <v>18</v>
      </c>
      <c r="B2" s="6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" x14ac:dyDescent="0.3">
      <c r="A3" s="22" t="s">
        <v>38</v>
      </c>
      <c r="B3" s="22"/>
      <c r="C3" s="22"/>
    </row>
    <row r="4" spans="1:31" ht="15.5" x14ac:dyDescent="0.35">
      <c r="A4" s="23"/>
      <c r="B4" s="24"/>
    </row>
    <row r="5" spans="1:31" ht="28" x14ac:dyDescent="0.3">
      <c r="B5" s="25">
        <v>1</v>
      </c>
      <c r="C5" s="26" t="s">
        <v>19</v>
      </c>
    </row>
    <row r="6" spans="1:31" ht="14" x14ac:dyDescent="0.3">
      <c r="B6" s="25"/>
      <c r="C6" s="26"/>
    </row>
    <row r="7" spans="1:31" ht="28" x14ac:dyDescent="0.3">
      <c r="B7" s="25">
        <v>2</v>
      </c>
      <c r="C7" s="26" t="s">
        <v>20</v>
      </c>
    </row>
    <row r="8" spans="1:31" ht="14" x14ac:dyDescent="0.3">
      <c r="B8" s="25"/>
      <c r="C8" s="26" t="s">
        <v>21</v>
      </c>
    </row>
    <row r="9" spans="1:31" ht="14" x14ac:dyDescent="0.3">
      <c r="B9" s="25"/>
      <c r="C9" s="26"/>
    </row>
    <row r="10" spans="1:31" ht="14" x14ac:dyDescent="0.3">
      <c r="B10" s="25">
        <v>3</v>
      </c>
      <c r="C10" s="26" t="s">
        <v>39</v>
      </c>
    </row>
    <row r="11" spans="1:31" ht="14" x14ac:dyDescent="0.3">
      <c r="B11" s="25"/>
      <c r="C11" s="26"/>
    </row>
    <row r="12" spans="1:31" ht="14" x14ac:dyDescent="0.3">
      <c r="B12" s="25"/>
      <c r="C12" s="27" t="s">
        <v>22</v>
      </c>
    </row>
    <row r="13" spans="1:31" ht="14" x14ac:dyDescent="0.3">
      <c r="B13" s="25"/>
      <c r="C13" s="26"/>
    </row>
    <row r="14" spans="1:31" ht="14" x14ac:dyDescent="0.3">
      <c r="B14" s="25">
        <v>4</v>
      </c>
      <c r="C14" s="26" t="s">
        <v>24</v>
      </c>
    </row>
    <row r="15" spans="1:31" ht="14" x14ac:dyDescent="0.3">
      <c r="B15" s="25"/>
      <c r="C15" s="26" t="s">
        <v>23</v>
      </c>
    </row>
    <row r="16" spans="1:31" ht="14" x14ac:dyDescent="0.3">
      <c r="B16" s="25"/>
      <c r="C16" s="26"/>
    </row>
    <row r="17" spans="2:3" ht="14" x14ac:dyDescent="0.3">
      <c r="B17" s="25">
        <v>5</v>
      </c>
      <c r="C17" s="26" t="s">
        <v>35</v>
      </c>
    </row>
    <row r="18" spans="2:3" ht="14" x14ac:dyDescent="0.3">
      <c r="B18" s="25"/>
      <c r="C18" s="26"/>
    </row>
    <row r="19" spans="2:3" ht="14" x14ac:dyDescent="0.3">
      <c r="B19" s="25">
        <v>6</v>
      </c>
      <c r="C19" s="26" t="s">
        <v>25</v>
      </c>
    </row>
    <row r="20" spans="2:3" ht="14" x14ac:dyDescent="0.3">
      <c r="B20" s="25"/>
      <c r="C20" s="26"/>
    </row>
    <row r="21" spans="2:3" ht="28" x14ac:dyDescent="0.3">
      <c r="B21" s="25">
        <v>7</v>
      </c>
      <c r="C21" s="26" t="s">
        <v>26</v>
      </c>
    </row>
    <row r="22" spans="2:3" ht="14" x14ac:dyDescent="0.3">
      <c r="B22" s="25"/>
      <c r="C22" s="26"/>
    </row>
    <row r="23" spans="2:3" ht="42" x14ac:dyDescent="0.3">
      <c r="B23" s="25">
        <v>8</v>
      </c>
      <c r="C23" s="26" t="s">
        <v>40</v>
      </c>
    </row>
    <row r="24" spans="2:3" ht="14" x14ac:dyDescent="0.3">
      <c r="B24" s="25"/>
      <c r="C24" s="26"/>
    </row>
    <row r="25" spans="2:3" ht="28" x14ac:dyDescent="0.3">
      <c r="B25" s="25">
        <v>9</v>
      </c>
      <c r="C25" s="26" t="s">
        <v>49</v>
      </c>
    </row>
  </sheetData>
  <sheetProtection algorithmName="SHA-512" hashValue="BLQjYU+VpYxXE2nuJXJ9XCKCigeexHjBdd+aWrfZmQNw/4uexrBqmSwpYXQKUijSmOg9dMvg7ayRxfJ1rokMxg==" saltValue="c6vJoaP+CCebI7vn9rlvWg==" spinCount="100000" sheet="1" objects="1" scenarios="1"/>
  <mergeCells count="2">
    <mergeCell ref="A3:C3"/>
    <mergeCell ref="A2:C2"/>
  </mergeCells>
  <pageMargins left="0.70866141732283472" right="0.70866141732283472" top="0.74803149606299213" bottom="0.74803149606299213" header="0.31496062992125984" footer="0.31496062992125984"/>
  <pageSetup scale="83" orientation="portrait" horizontalDpi="1200" verticalDpi="1200" r:id="rId1"/>
  <headerFooter>
    <oddFooter>&amp;LRegulatory Returns Toolbox April 2023&amp;RProvided by Financial Advice New Zealand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4B1F-FD2E-4137-98FE-2FF565E8C6F2}">
  <dimension ref="A1:F26"/>
  <sheetViews>
    <sheetView zoomScaleNormal="100" workbookViewId="0">
      <selection activeCell="F10" sqref="F10"/>
    </sheetView>
  </sheetViews>
  <sheetFormatPr defaultColWidth="10.09765625" defaultRowHeight="14" x14ac:dyDescent="0.3"/>
  <cols>
    <col min="1" max="1" width="102.5" style="16" bestFit="1" customWidth="1"/>
    <col min="2" max="2" width="16.796875" style="16" customWidth="1"/>
    <col min="3" max="3" width="13.59765625" style="16" customWidth="1"/>
    <col min="4" max="16384" width="10.09765625" style="16"/>
  </cols>
  <sheetData>
    <row r="1" spans="1:6" s="8" customFormat="1" ht="72" customHeight="1" x14ac:dyDescent="0.3">
      <c r="A1" s="7"/>
      <c r="B1" s="7"/>
      <c r="C1" s="7"/>
      <c r="D1" s="7"/>
    </row>
    <row r="2" spans="1:6" s="8" customFormat="1" ht="15" x14ac:dyDescent="0.3">
      <c r="A2" s="9" t="s">
        <v>1</v>
      </c>
      <c r="B2" s="9"/>
      <c r="C2" s="9"/>
      <c r="D2" s="9"/>
      <c r="E2" s="10"/>
      <c r="F2" s="10"/>
    </row>
    <row r="3" spans="1:6" s="8" customFormat="1" ht="15" x14ac:dyDescent="0.3">
      <c r="A3" s="30"/>
      <c r="B3" s="30"/>
      <c r="C3" s="30"/>
      <c r="D3" s="30"/>
      <c r="E3" s="10"/>
      <c r="F3" s="10"/>
    </row>
    <row r="4" spans="1:6" s="8" customFormat="1" ht="30" customHeight="1" x14ac:dyDescent="0.3">
      <c r="A4" s="14" t="s">
        <v>44</v>
      </c>
      <c r="B4" s="14"/>
    </row>
    <row r="5" spans="1:6" s="8" customFormat="1" ht="15" x14ac:dyDescent="0.3"/>
    <row r="6" spans="1:6" s="8" customFormat="1" ht="15" x14ac:dyDescent="0.3">
      <c r="A6" s="8" t="s">
        <v>2</v>
      </c>
      <c r="B6" s="12">
        <v>45108</v>
      </c>
    </row>
    <row r="7" spans="1:6" s="8" customFormat="1" ht="15" x14ac:dyDescent="0.3">
      <c r="A7" s="8" t="s">
        <v>3</v>
      </c>
      <c r="B7" s="12">
        <v>45473</v>
      </c>
    </row>
    <row r="8" spans="1:6" s="8" customFormat="1" ht="15" x14ac:dyDescent="0.3">
      <c r="A8" s="11"/>
      <c r="B8" s="11"/>
      <c r="C8" s="7"/>
      <c r="D8" s="7"/>
    </row>
    <row r="9" spans="1:6" s="8" customFormat="1" ht="15" x14ac:dyDescent="0.3">
      <c r="A9" s="11" t="s">
        <v>45</v>
      </c>
      <c r="B9" s="11"/>
      <c r="C9" s="7"/>
      <c r="D9" s="7"/>
    </row>
    <row r="11" spans="1:6" ht="15" x14ac:dyDescent="0.3">
      <c r="A11" s="13" t="s">
        <v>12</v>
      </c>
      <c r="B11" s="15">
        <f>'Vulnerable Clients 2023-2024'!M192</f>
        <v>0</v>
      </c>
    </row>
    <row r="12" spans="1:6" ht="15" x14ac:dyDescent="0.3">
      <c r="A12" s="13" t="s">
        <v>11</v>
      </c>
      <c r="B12" s="15">
        <f>'Vulnerable Clients 2023-2024'!N192</f>
        <v>0</v>
      </c>
    </row>
    <row r="13" spans="1:6" ht="15" x14ac:dyDescent="0.3">
      <c r="A13" s="13" t="s">
        <v>17</v>
      </c>
      <c r="B13" s="15">
        <f>'Vulnerable Clients 2023-2024'!O192</f>
        <v>0</v>
      </c>
    </row>
    <row r="14" spans="1:6" ht="15" x14ac:dyDescent="0.3">
      <c r="A14" s="13"/>
      <c r="B14" s="15"/>
    </row>
    <row r="15" spans="1:6" x14ac:dyDescent="0.3">
      <c r="A15" s="17"/>
    </row>
    <row r="16" spans="1:6" ht="15" x14ac:dyDescent="0.3">
      <c r="A16" s="18" t="s">
        <v>29</v>
      </c>
      <c r="B16" s="19"/>
    </row>
    <row r="17" spans="1:2" s="17" customFormat="1" ht="30" x14ac:dyDescent="0.3">
      <c r="A17" s="20" t="s">
        <v>41</v>
      </c>
      <c r="B17" s="19">
        <f>'Vulnerable Clients 2023-2024'!V192</f>
        <v>0</v>
      </c>
    </row>
    <row r="18" spans="1:2" ht="15" x14ac:dyDescent="0.3">
      <c r="A18" s="13" t="s">
        <v>42</v>
      </c>
      <c r="B18" s="15">
        <f>'Vulnerable Clients 2023-2024'!W192</f>
        <v>0</v>
      </c>
    </row>
    <row r="19" spans="1:2" ht="15" x14ac:dyDescent="0.3">
      <c r="A19" s="13" t="s">
        <v>43</v>
      </c>
      <c r="B19" s="15">
        <f>'Vulnerable Clients 2023-2024'!X192</f>
        <v>0</v>
      </c>
    </row>
    <row r="20" spans="1:2" ht="59" hidden="1" x14ac:dyDescent="0.3">
      <c r="A20" s="20" t="s">
        <v>10</v>
      </c>
      <c r="B20" s="13">
        <f>MAX(B17:B19)</f>
        <v>0</v>
      </c>
    </row>
    <row r="22" spans="1:2" x14ac:dyDescent="0.3">
      <c r="A22" s="31" t="s">
        <v>46</v>
      </c>
      <c r="B22" s="31" t="s">
        <v>34</v>
      </c>
    </row>
    <row r="23" spans="1:2" x14ac:dyDescent="0.3">
      <c r="A23" s="16" t="s">
        <v>33</v>
      </c>
    </row>
    <row r="24" spans="1:2" x14ac:dyDescent="0.3">
      <c r="A24" s="16" t="s">
        <v>32</v>
      </c>
    </row>
    <row r="25" spans="1:2" x14ac:dyDescent="0.3">
      <c r="A25" s="16" t="s">
        <v>36</v>
      </c>
    </row>
    <row r="26" spans="1:2" x14ac:dyDescent="0.3">
      <c r="A26" s="32" t="s">
        <v>37</v>
      </c>
    </row>
  </sheetData>
  <mergeCells count="2">
    <mergeCell ref="A2:D2"/>
    <mergeCell ref="A4:B4"/>
  </mergeCells>
  <conditionalFormatting sqref="A17:B19">
    <cfRule type="top10" dxfId="0" priority="11" rank="1"/>
  </conditionalFormatting>
  <dataValidations count="5">
    <dataValidation type="list" allowBlank="1" showInputMessage="1" showErrorMessage="1" sqref="K1:K3 K8:K9" xr:uid="{392E1B98-D861-4001-9062-5694986B7384}">
      <formula1>"0-3 mths,3-6 mths, 6-12 mths, 12+ mths,Not Resolved Yet"</formula1>
    </dataValidation>
    <dataValidation type="list" allowBlank="1" showInputMessage="1" showErrorMessage="1" sqref="B1:B3 B8:B9" xr:uid="{C4AC27DA-C017-46AB-BE20-5660F1F55E26}">
      <formula1>"New Complaint,Carried Forward"</formula1>
    </dataValidation>
    <dataValidation type="list" allowBlank="1" showInputMessage="1" showErrorMessage="1" sqref="J1:J3 J8:J9" xr:uid="{B6F48772-72D7-4AFB-89FD-8F7878CAC73F}">
      <formula1>"New,In Progress,Closed"</formula1>
    </dataValidation>
    <dataValidation type="list" allowBlank="1" showInputMessage="1" showErrorMessage="1" sqref="H4:H7" xr:uid="{219FA12F-86CE-46C7-9305-4073C51FED14}">
      <formula1>"no longer vulnerable,still vulnerable"</formula1>
    </dataValidation>
    <dataValidation type="list" allowBlank="1" showInputMessage="1" showErrorMessage="1" sqref="B5:B7" xr:uid="{466AB06D-CC92-4E8A-BD85-16E17369F76A}">
      <formula1>"New,Carried Forward"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  <headerFooter>
    <oddHeader>&amp;LRegulatory Returns Toolbox April 2023&amp;R&amp;G</oddHeader>
  </headerFooter>
  <colBreaks count="1" manualBreakCount="1">
    <brk id="2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67E9-564D-4ABC-8DFC-27DB6AFE1387}">
  <dimension ref="A1:AH192"/>
  <sheetViews>
    <sheetView tabSelected="1" zoomScaleNormal="100" workbookViewId="0">
      <pane ySplit="1" topLeftCell="A2" activePane="bottomLeft" state="frozen"/>
      <selection pane="bottomLeft" activeCell="E2" sqref="E2"/>
    </sheetView>
  </sheetViews>
  <sheetFormatPr defaultColWidth="10.09765625" defaultRowHeight="14.5" x14ac:dyDescent="0.35"/>
  <cols>
    <col min="1" max="1" width="27.5" style="37" customWidth="1"/>
    <col min="2" max="2" width="23.8984375" style="37" customWidth="1"/>
    <col min="3" max="3" width="22.59765625" style="37" customWidth="1"/>
    <col min="4" max="4" width="42.09765625" style="37" customWidth="1"/>
    <col min="5" max="5" width="47.8984375" style="37" customWidth="1"/>
    <col min="6" max="6" width="41.8984375" style="37" customWidth="1"/>
    <col min="7" max="7" width="15.09765625" style="37" customWidth="1"/>
    <col min="8" max="8" width="22.8984375" style="37" customWidth="1"/>
    <col min="9" max="9" width="47.8984375" style="37" customWidth="1"/>
    <col min="10" max="10" width="15.09765625" style="37" customWidth="1"/>
    <col min="11" max="11" width="15.59765625" style="37" customWidth="1"/>
    <col min="12" max="12" width="16" style="37" customWidth="1"/>
    <col min="13" max="21" width="10.09765625" style="37" hidden="1" customWidth="1"/>
    <col min="22" max="22" width="18.5" style="37" hidden="1" customWidth="1"/>
    <col min="23" max="26" width="10.09765625" style="37" hidden="1" customWidth="1"/>
    <col min="27" max="16384" width="10.09765625" style="37"/>
  </cols>
  <sheetData>
    <row r="1" spans="1:24" s="34" customFormat="1" ht="162" customHeight="1" x14ac:dyDescent="0.35">
      <c r="A1" s="33" t="s">
        <v>9</v>
      </c>
      <c r="B1" s="33" t="s">
        <v>13</v>
      </c>
      <c r="C1" s="33" t="s">
        <v>4</v>
      </c>
      <c r="D1" s="33" t="s">
        <v>47</v>
      </c>
      <c r="E1" s="33" t="s">
        <v>48</v>
      </c>
      <c r="F1" s="33" t="s">
        <v>30</v>
      </c>
      <c r="G1" s="33" t="s">
        <v>5</v>
      </c>
      <c r="H1" s="33" t="s">
        <v>27</v>
      </c>
      <c r="I1" s="33" t="s">
        <v>31</v>
      </c>
      <c r="J1" s="33"/>
      <c r="K1" s="33"/>
      <c r="L1" s="33"/>
      <c r="M1" s="34" t="s">
        <v>6</v>
      </c>
      <c r="N1" s="34" t="s">
        <v>7</v>
      </c>
      <c r="O1" s="34" t="s">
        <v>8</v>
      </c>
      <c r="V1" s="34" t="s">
        <v>14</v>
      </c>
      <c r="W1" s="34" t="s">
        <v>15</v>
      </c>
      <c r="X1" s="34" t="s">
        <v>16</v>
      </c>
    </row>
    <row r="2" spans="1:24" x14ac:dyDescent="0.35">
      <c r="A2" s="35"/>
      <c r="B2" s="36"/>
      <c r="C2" s="36"/>
      <c r="D2" s="36" t="s">
        <v>28</v>
      </c>
      <c r="E2" s="36"/>
      <c r="F2" s="36"/>
      <c r="G2" s="35"/>
      <c r="H2" s="36"/>
      <c r="I2" s="36"/>
      <c r="J2" s="36"/>
      <c r="K2" s="36"/>
      <c r="L2" s="36"/>
      <c r="M2" s="37" t="str">
        <f>IF(B2="Carried Forward",1,"")</f>
        <v/>
      </c>
      <c r="N2" s="37" t="str">
        <f>IF(B2="new",1,"")</f>
        <v/>
      </c>
      <c r="O2" s="37" t="str">
        <f>IF(H2="no longer vulnerable",1,"")</f>
        <v/>
      </c>
      <c r="P2" s="37" t="str">
        <f>IF(AND(H2="resolved internally",L2="0-3 mths"),1,"")</f>
        <v/>
      </c>
      <c r="Q2" s="37" t="str">
        <f>IF(AND(H2="resolved internally",L2="3-6 mths"),1,"")</f>
        <v/>
      </c>
      <c r="R2" s="37" t="str">
        <f>IF(AND(H2="resolved internally",L2="6-12 mths"),1,"")</f>
        <v/>
      </c>
      <c r="S2" s="37" t="str">
        <f>IF(AND(H2="resolved internally",L2="12+ mths"),1,"")</f>
        <v/>
      </c>
      <c r="T2" s="37" t="str">
        <f>IF(AND(H2="Escalated to DRS",I2="This reporting period"),1,"")</f>
        <v/>
      </c>
      <c r="U2" s="37" t="str">
        <f>IF(AND(H2="Escalated to DRS",J2="Complainant favour",K2="closed"),1,"")</f>
        <v/>
      </c>
      <c r="V2" s="38" t="str">
        <f>IF(AND(B2="new",D2="Category 1"),1,"")</f>
        <v/>
      </c>
      <c r="W2" s="38" t="str">
        <f>IF(AND(B2="new",D2="Category 2"),1,"")</f>
        <v/>
      </c>
      <c r="X2" s="38" t="str">
        <f>IF(AND(B2="new",D2="Category 3"),1,"")</f>
        <v/>
      </c>
    </row>
    <row r="3" spans="1:24" x14ac:dyDescent="0.35">
      <c r="A3" s="35"/>
      <c r="B3" s="36"/>
      <c r="C3" s="36"/>
      <c r="D3" s="36"/>
      <c r="E3" s="36"/>
      <c r="F3" s="39"/>
      <c r="G3" s="35"/>
      <c r="I3" s="36"/>
      <c r="J3" s="36"/>
      <c r="K3" s="36"/>
      <c r="L3" s="40"/>
      <c r="M3" s="37" t="str">
        <f>IF(B3="Carried Forward",1,"")</f>
        <v/>
      </c>
      <c r="N3" s="37" t="str">
        <f>IF(B3="new",1,"")</f>
        <v/>
      </c>
      <c r="O3" s="37" t="str">
        <f t="shared" ref="O3:O66" si="0">IF(H3="no longer vulnerable",1,"")</f>
        <v/>
      </c>
      <c r="P3" s="37" t="str">
        <f>IF(AND(H4="resolved internally",L3="0-3 mths"),1,"")</f>
        <v/>
      </c>
      <c r="Q3" s="37" t="str">
        <f>IF(AND(H4="resolved internally",L3="3-6 mths"),1,"")</f>
        <v/>
      </c>
      <c r="R3" s="37" t="str">
        <f>IF(AND(H4="resolved internally",L3="6-12 mths"),1,"")</f>
        <v/>
      </c>
      <c r="S3" s="37" t="str">
        <f>IF(AND(H4="resolved internally",L3="12+ mths"),1,"")</f>
        <v/>
      </c>
      <c r="T3" s="37" t="str">
        <f>IF(AND(H4="Escalated to DRS",I3="This reporting period"),1,"")</f>
        <v/>
      </c>
      <c r="U3" s="37" t="str">
        <f>IF(AND(H4="Escalated to DRS",J3="Complainant favour",K3="closed"),1,"")</f>
        <v/>
      </c>
      <c r="V3" s="38" t="str">
        <f t="shared" ref="V3:V66" si="1">IF(AND(B3="new",D3="Category 1"),1,"")</f>
        <v/>
      </c>
      <c r="W3" s="38" t="str">
        <f t="shared" ref="W3:W66" si="2">IF(AND(B3="new",D3="Category 2"),1,"")</f>
        <v/>
      </c>
      <c r="X3" s="38" t="str">
        <f t="shared" ref="X3:X66" si="3">IF(AND(B3="new",D3="Category 3"),1,"")</f>
        <v/>
      </c>
    </row>
    <row r="4" spans="1:24" x14ac:dyDescent="0.35">
      <c r="A4" s="35"/>
      <c r="B4" s="36"/>
      <c r="C4" s="36"/>
      <c r="D4" s="36"/>
      <c r="E4" s="36"/>
      <c r="F4" s="36"/>
      <c r="G4" s="35"/>
      <c r="H4" s="36"/>
      <c r="I4" s="36"/>
      <c r="J4" s="36"/>
      <c r="K4" s="36"/>
      <c r="L4" s="40"/>
      <c r="M4" s="37" t="str">
        <f>IF(B4="Carried Forward",1,"")</f>
        <v/>
      </c>
      <c r="N4" s="37" t="str">
        <f>IF(B4="new",1,"")</f>
        <v/>
      </c>
      <c r="O4" s="37" t="str">
        <f t="shared" si="0"/>
        <v/>
      </c>
      <c r="P4" s="37" t="str">
        <f>IF(AND(H5="resolved internally",L4="0-3 mths"),1,"")</f>
        <v/>
      </c>
      <c r="Q4" s="37" t="str">
        <f>IF(AND(H5="resolved internally",L4="3-6 mths"),1,"")</f>
        <v/>
      </c>
      <c r="R4" s="37" t="str">
        <f>IF(AND(H5="resolved internally",L4="6-12 mths"),1,"")</f>
        <v/>
      </c>
      <c r="S4" s="37" t="str">
        <f>IF(AND(H5="resolved internally",L4="12+ mths"),1,"")</f>
        <v/>
      </c>
      <c r="T4" s="37" t="str">
        <f>IF(AND(H5="Escalated to DRS",I4="This reporting period"),1,"")</f>
        <v/>
      </c>
      <c r="U4" s="37" t="str">
        <f>IF(AND(H5="Escalated to DRS",J4="Complainant favour",K4="closed"),1,"")</f>
        <v/>
      </c>
      <c r="V4" s="38" t="str">
        <f t="shared" si="1"/>
        <v/>
      </c>
      <c r="W4" s="38" t="str">
        <f t="shared" si="2"/>
        <v/>
      </c>
      <c r="X4" s="38" t="str">
        <f t="shared" si="3"/>
        <v/>
      </c>
    </row>
    <row r="5" spans="1:24" x14ac:dyDescent="0.3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 t="str">
        <f>IF(B5="Carried Forward",1,"")</f>
        <v/>
      </c>
      <c r="N5" s="37" t="str">
        <f>IF(B5="new",1,"")</f>
        <v/>
      </c>
      <c r="O5" s="37" t="str">
        <f t="shared" si="0"/>
        <v/>
      </c>
      <c r="V5" s="38" t="str">
        <f t="shared" si="1"/>
        <v/>
      </c>
      <c r="W5" s="38" t="str">
        <f t="shared" si="2"/>
        <v/>
      </c>
      <c r="X5" s="38" t="str">
        <f t="shared" si="3"/>
        <v/>
      </c>
    </row>
    <row r="6" spans="1:24" x14ac:dyDescent="0.35">
      <c r="A6" s="35"/>
      <c r="B6" s="36"/>
      <c r="C6" s="36"/>
      <c r="D6" s="36"/>
      <c r="E6" s="36"/>
      <c r="F6" s="36"/>
      <c r="G6" s="35"/>
      <c r="H6" s="36"/>
      <c r="I6" s="36"/>
      <c r="J6" s="36"/>
      <c r="K6" s="36"/>
      <c r="L6" s="36"/>
      <c r="M6" s="37" t="str">
        <f>IF(B6="Carried Forward",1,"")</f>
        <v/>
      </c>
      <c r="N6" s="37" t="str">
        <f>IF(B6="new",1,"")</f>
        <v/>
      </c>
      <c r="O6" s="37" t="str">
        <f t="shared" si="0"/>
        <v/>
      </c>
      <c r="P6" s="37" t="str">
        <f>IF(AND(H6="resolved internally",L6="0-3 mths"),1,"")</f>
        <v/>
      </c>
      <c r="Q6" s="37" t="str">
        <f>IF(AND(H6="resolved internally",L6="3-6 mths"),1,"")</f>
        <v/>
      </c>
      <c r="R6" s="37" t="str">
        <f>IF(AND(H6="resolved internally",L6="6-12 mths"),1,"")</f>
        <v/>
      </c>
      <c r="S6" s="37" t="str">
        <f>IF(AND(H6="resolved internally",L6="12+ mths"),1,"")</f>
        <v/>
      </c>
      <c r="T6" s="37" t="str">
        <f>IF(AND(H6="Escalated to DRS",I6="This reporting period"),1,"")</f>
        <v/>
      </c>
      <c r="U6" s="37" t="str">
        <f>IF(AND(H6="Escalated to DRS",J6="Complainant favour",K6="closed"),1,"")</f>
        <v/>
      </c>
      <c r="V6" s="38" t="str">
        <f t="shared" si="1"/>
        <v/>
      </c>
      <c r="W6" s="38" t="str">
        <f t="shared" si="2"/>
        <v/>
      </c>
      <c r="X6" s="38" t="str">
        <f t="shared" si="3"/>
        <v/>
      </c>
    </row>
    <row r="7" spans="1:24" x14ac:dyDescent="0.3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 t="str">
        <f>IF(B7="Carried Forward",1,"")</f>
        <v/>
      </c>
      <c r="N7" s="37" t="str">
        <f>IF(B7="new",1,"")</f>
        <v/>
      </c>
      <c r="O7" s="37" t="str">
        <f t="shared" si="0"/>
        <v/>
      </c>
      <c r="P7" s="37" t="str">
        <f>IF(AND(H7="resolved internally",L7="0-3 mths"),1,"")</f>
        <v/>
      </c>
      <c r="Q7" s="37" t="str">
        <f>IF(AND(H7="resolved internally",L7="3-6 mths"),1,"")</f>
        <v/>
      </c>
      <c r="R7" s="37" t="str">
        <f>IF(AND(H7="resolved internally",L7="6-12 mths"),1,"")</f>
        <v/>
      </c>
      <c r="S7" s="37" t="str">
        <f>IF(AND(H7="resolved internally",L7="12+ mths"),1,"")</f>
        <v/>
      </c>
      <c r="T7" s="37" t="str">
        <f>IF(AND(H7="Escalated to DRS",I7="This reporting period"),1,"")</f>
        <v/>
      </c>
      <c r="U7" s="37" t="str">
        <f>IF(AND(H7="Escalated to DRS",J7="Complainant favour",K7="closed"),1,"")</f>
        <v/>
      </c>
      <c r="V7" s="38" t="str">
        <f t="shared" si="1"/>
        <v/>
      </c>
      <c r="W7" s="38" t="str">
        <f t="shared" si="2"/>
        <v/>
      </c>
      <c r="X7" s="38" t="str">
        <f t="shared" si="3"/>
        <v/>
      </c>
    </row>
    <row r="8" spans="1:24" x14ac:dyDescent="0.3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 t="str">
        <f>IF(B8="Carried Forward",1,"")</f>
        <v/>
      </c>
      <c r="N8" s="37" t="str">
        <f>IF(B8="new",1,"")</f>
        <v/>
      </c>
      <c r="O8" s="37" t="str">
        <f t="shared" si="0"/>
        <v/>
      </c>
      <c r="P8" s="37" t="str">
        <f>IF(AND(H8="resolved internally",L8="0-3 mths"),1,"")</f>
        <v/>
      </c>
      <c r="Q8" s="37" t="str">
        <f>IF(AND(H8="resolved internally",L8="3-6 mths"),1,"")</f>
        <v/>
      </c>
      <c r="R8" s="37" t="str">
        <f>IF(AND(H8="resolved internally",L8="6-12 mths"),1,"")</f>
        <v/>
      </c>
      <c r="S8" s="37" t="str">
        <f>IF(AND(H8="resolved internally",L8="12+ mths"),1,"")</f>
        <v/>
      </c>
      <c r="T8" s="37" t="str">
        <f>IF(AND(H8="Escalated to DRS",I8="This reporting period"),1,"")</f>
        <v/>
      </c>
      <c r="U8" s="37" t="str">
        <f>IF(AND(H8="Escalated to DRS",J8="Complainant favour",K8="closed"),1,"")</f>
        <v/>
      </c>
      <c r="V8" s="38" t="str">
        <f t="shared" si="1"/>
        <v/>
      </c>
      <c r="W8" s="38" t="str">
        <f t="shared" si="2"/>
        <v/>
      </c>
      <c r="X8" s="38" t="str">
        <f t="shared" si="3"/>
        <v/>
      </c>
    </row>
    <row r="9" spans="1:24" x14ac:dyDescent="0.3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 t="str">
        <f>IF(B9="Carried Forward",1,"")</f>
        <v/>
      </c>
      <c r="N9" s="37" t="str">
        <f>IF(B9="new",1,"")</f>
        <v/>
      </c>
      <c r="O9" s="37" t="str">
        <f t="shared" si="0"/>
        <v/>
      </c>
      <c r="P9" s="37" t="str">
        <f>IF(AND(H9="resolved internally",L9="0-3 mths"),1,"")</f>
        <v/>
      </c>
      <c r="Q9" s="37" t="str">
        <f>IF(AND(H9="resolved internally",L9="3-6 mths"),1,"")</f>
        <v/>
      </c>
      <c r="R9" s="37" t="str">
        <f>IF(AND(H9="resolved internally",L9="6-12 mths"),1,"")</f>
        <v/>
      </c>
      <c r="S9" s="37" t="str">
        <f>IF(AND(H9="resolved internally",L9="12+ mths"),1,"")</f>
        <v/>
      </c>
      <c r="T9" s="37" t="str">
        <f>IF(AND(H9="Escalated to DRS",I9="This reporting period"),1,"")</f>
        <v/>
      </c>
      <c r="U9" s="37" t="str">
        <f>IF(AND(H9="Escalated to DRS",J9="Complainant favour",K9="closed"),1,"")</f>
        <v/>
      </c>
      <c r="V9" s="38" t="str">
        <f t="shared" si="1"/>
        <v/>
      </c>
      <c r="W9" s="38" t="str">
        <f t="shared" si="2"/>
        <v/>
      </c>
      <c r="X9" s="38" t="str">
        <f t="shared" si="3"/>
        <v/>
      </c>
    </row>
    <row r="10" spans="1:24" x14ac:dyDescent="0.3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tr">
        <f>IF(B10="Carried Forward",1,"")</f>
        <v/>
      </c>
      <c r="N10" s="37" t="str">
        <f>IF(B10="new",1,"")</f>
        <v/>
      </c>
      <c r="O10" s="37" t="str">
        <f t="shared" si="0"/>
        <v/>
      </c>
      <c r="P10" s="37" t="str">
        <f>IF(AND(H10="resolved internally",L10="0-3 mths"),1,"")</f>
        <v/>
      </c>
      <c r="Q10" s="37" t="str">
        <f>IF(AND(H10="resolved internally",L10="3-6 mths"),1,"")</f>
        <v/>
      </c>
      <c r="R10" s="37" t="str">
        <f>IF(AND(H10="resolved internally",L10="6-12 mths"),1,"")</f>
        <v/>
      </c>
      <c r="S10" s="37" t="str">
        <f>IF(AND(H10="resolved internally",L10="12+ mths"),1,"")</f>
        <v/>
      </c>
      <c r="T10" s="37" t="str">
        <f>IF(AND(H10="Escalated to DRS",I10="This reporting period"),1,"")</f>
        <v/>
      </c>
      <c r="U10" s="37" t="str">
        <f>IF(AND(H10="Escalated to DRS",J10="Complainant favour",K10="closed"),1,"")</f>
        <v/>
      </c>
      <c r="V10" s="38" t="str">
        <f t="shared" si="1"/>
        <v/>
      </c>
      <c r="W10" s="38" t="str">
        <f t="shared" si="2"/>
        <v/>
      </c>
      <c r="X10" s="38" t="str">
        <f t="shared" si="3"/>
        <v/>
      </c>
    </row>
    <row r="11" spans="1:24" x14ac:dyDescent="0.3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tr">
        <f>IF(B11="Carried Forward",1,"")</f>
        <v/>
      </c>
      <c r="N11" s="37" t="str">
        <f>IF(B11="new",1,"")</f>
        <v/>
      </c>
      <c r="O11" s="37" t="str">
        <f t="shared" si="0"/>
        <v/>
      </c>
      <c r="P11" s="37" t="str">
        <f>IF(AND(H11="resolved internally",L11="0-3 mths"),1,"")</f>
        <v/>
      </c>
      <c r="Q11" s="37" t="str">
        <f>IF(AND(H11="resolved internally",L11="3-6 mths"),1,"")</f>
        <v/>
      </c>
      <c r="R11" s="37" t="str">
        <f>IF(AND(H11="resolved internally",L11="6-12 mths"),1,"")</f>
        <v/>
      </c>
      <c r="S11" s="37" t="str">
        <f>IF(AND(H11="resolved internally",L11="12+ mths"),1,"")</f>
        <v/>
      </c>
      <c r="T11" s="37" t="str">
        <f>IF(AND(H11="Escalated to DRS",I11="This reporting period"),1,"")</f>
        <v/>
      </c>
      <c r="U11" s="37" t="str">
        <f>IF(AND(H11="Escalated to DRS",J11="Complainant favour",K11="closed"),1,"")</f>
        <v/>
      </c>
      <c r="V11" s="38" t="str">
        <f t="shared" si="1"/>
        <v/>
      </c>
      <c r="W11" s="38" t="str">
        <f t="shared" si="2"/>
        <v/>
      </c>
      <c r="X11" s="38" t="str">
        <f t="shared" si="3"/>
        <v/>
      </c>
    </row>
    <row r="12" spans="1:24" x14ac:dyDescent="0.3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tr">
        <f>IF(B12="Carried Forward",1,"")</f>
        <v/>
      </c>
      <c r="N12" s="37" t="str">
        <f>IF(B12="new",1,"")</f>
        <v/>
      </c>
      <c r="O12" s="37" t="str">
        <f t="shared" si="0"/>
        <v/>
      </c>
      <c r="P12" s="37" t="str">
        <f>IF(AND(H12="resolved internally",L12="0-3 mths"),1,"")</f>
        <v/>
      </c>
      <c r="Q12" s="37" t="str">
        <f>IF(AND(H12="resolved internally",L12="3-6 mths"),1,"")</f>
        <v/>
      </c>
      <c r="R12" s="37" t="str">
        <f>IF(AND(H12="resolved internally",L12="6-12 mths"),1,"")</f>
        <v/>
      </c>
      <c r="S12" s="37" t="str">
        <f>IF(AND(H12="resolved internally",L12="12+ mths"),1,"")</f>
        <v/>
      </c>
      <c r="T12" s="37" t="str">
        <f>IF(AND(H12="Escalated to DRS",I12="This reporting period"),1,"")</f>
        <v/>
      </c>
      <c r="U12" s="37" t="str">
        <f>IF(AND(H12="Escalated to DRS",J12="Complainant favour",K12="closed"),1,"")</f>
        <v/>
      </c>
      <c r="V12" s="38" t="str">
        <f t="shared" si="1"/>
        <v/>
      </c>
      <c r="W12" s="38" t="str">
        <f t="shared" si="2"/>
        <v/>
      </c>
      <c r="X12" s="38" t="str">
        <f t="shared" si="3"/>
        <v/>
      </c>
    </row>
    <row r="13" spans="1:24" x14ac:dyDescent="0.3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 t="str">
        <f>IF(B13="Carried Forward",1,"")</f>
        <v/>
      </c>
      <c r="N13" s="37" t="str">
        <f>IF(B13="new",1,"")</f>
        <v/>
      </c>
      <c r="O13" s="37" t="str">
        <f t="shared" si="0"/>
        <v/>
      </c>
      <c r="P13" s="37" t="str">
        <f>IF(AND(H13="resolved internally",L13="0-3 mths"),1,"")</f>
        <v/>
      </c>
      <c r="Q13" s="37" t="str">
        <f>IF(AND(H13="resolved internally",L13="3-6 mths"),1,"")</f>
        <v/>
      </c>
      <c r="R13" s="37" t="str">
        <f>IF(AND(H13="resolved internally",L13="6-12 mths"),1,"")</f>
        <v/>
      </c>
      <c r="S13" s="37" t="str">
        <f>IF(AND(H13="resolved internally",L13="12+ mths"),1,"")</f>
        <v/>
      </c>
      <c r="T13" s="37" t="str">
        <f>IF(AND(H13="Escalated to DRS",I13="This reporting period"),1,"")</f>
        <v/>
      </c>
      <c r="U13" s="37" t="str">
        <f>IF(AND(H13="Escalated to DRS",J13="Complainant favour",K13="closed"),1,"")</f>
        <v/>
      </c>
      <c r="V13" s="38" t="str">
        <f t="shared" si="1"/>
        <v/>
      </c>
      <c r="W13" s="38" t="str">
        <f t="shared" si="2"/>
        <v/>
      </c>
      <c r="X13" s="38" t="str">
        <f t="shared" si="3"/>
        <v/>
      </c>
    </row>
    <row r="14" spans="1:24" x14ac:dyDescent="0.3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 t="str">
        <f>IF(B14="Carried Forward",1,"")</f>
        <v/>
      </c>
      <c r="N14" s="37" t="str">
        <f>IF(B14="new",1,"")</f>
        <v/>
      </c>
      <c r="O14" s="37" t="str">
        <f t="shared" si="0"/>
        <v/>
      </c>
      <c r="P14" s="37" t="str">
        <f>IF(AND(H14="resolved internally",L14="0-3 mths"),1,"")</f>
        <v/>
      </c>
      <c r="Q14" s="37" t="str">
        <f>IF(AND(H14="resolved internally",L14="3-6 mths"),1,"")</f>
        <v/>
      </c>
      <c r="R14" s="37" t="str">
        <f>IF(AND(H14="resolved internally",L14="6-12 mths"),1,"")</f>
        <v/>
      </c>
      <c r="S14" s="37" t="str">
        <f>IF(AND(H14="resolved internally",L14="12+ mths"),1,"")</f>
        <v/>
      </c>
      <c r="T14" s="37" t="str">
        <f>IF(AND(H14="Escalated to DRS",I14="This reporting period"),1,"")</f>
        <v/>
      </c>
      <c r="U14" s="37" t="str">
        <f>IF(AND(H14="Escalated to DRS",J14="Complainant favour",K14="closed"),1,"")</f>
        <v/>
      </c>
      <c r="V14" s="38" t="str">
        <f t="shared" si="1"/>
        <v/>
      </c>
      <c r="W14" s="38" t="str">
        <f t="shared" si="2"/>
        <v/>
      </c>
      <c r="X14" s="38" t="str">
        <f t="shared" si="3"/>
        <v/>
      </c>
    </row>
    <row r="15" spans="1:24" x14ac:dyDescent="0.3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 t="str">
        <f>IF(B15="Carried Forward",1,"")</f>
        <v/>
      </c>
      <c r="N15" s="37" t="str">
        <f>IF(B15="new",1,"")</f>
        <v/>
      </c>
      <c r="O15" s="37" t="str">
        <f t="shared" si="0"/>
        <v/>
      </c>
      <c r="P15" s="37" t="str">
        <f>IF(AND(H15="resolved internally",L15="0-3 mths"),1,"")</f>
        <v/>
      </c>
      <c r="Q15" s="37" t="str">
        <f>IF(AND(H15="resolved internally",L15="3-6 mths"),1,"")</f>
        <v/>
      </c>
      <c r="R15" s="37" t="str">
        <f>IF(AND(H15="resolved internally",L15="6-12 mths"),1,"")</f>
        <v/>
      </c>
      <c r="S15" s="37" t="str">
        <f>IF(AND(H15="resolved internally",L15="12+ mths"),1,"")</f>
        <v/>
      </c>
      <c r="T15" s="37" t="str">
        <f>IF(AND(H15="Escalated to DRS",I15="This reporting period"),1,"")</f>
        <v/>
      </c>
      <c r="U15" s="37" t="str">
        <f>IF(AND(H15="Escalated to DRS",J15="Complainant favour",K15="closed"),1,"")</f>
        <v/>
      </c>
      <c r="V15" s="38" t="str">
        <f t="shared" si="1"/>
        <v/>
      </c>
      <c r="W15" s="38" t="str">
        <f t="shared" si="2"/>
        <v/>
      </c>
      <c r="X15" s="38" t="str">
        <f t="shared" si="3"/>
        <v/>
      </c>
    </row>
    <row r="16" spans="1:24" x14ac:dyDescent="0.3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 t="str">
        <f>IF(B16="Carried Forward",1,"")</f>
        <v/>
      </c>
      <c r="N16" s="37" t="str">
        <f>IF(B16="new",1,"")</f>
        <v/>
      </c>
      <c r="O16" s="37" t="str">
        <f t="shared" si="0"/>
        <v/>
      </c>
      <c r="P16" s="37" t="str">
        <f>IF(AND(H16="resolved internally",L16="0-3 mths"),1,"")</f>
        <v/>
      </c>
      <c r="Q16" s="37" t="str">
        <f>IF(AND(H16="resolved internally",L16="3-6 mths"),1,"")</f>
        <v/>
      </c>
      <c r="R16" s="37" t="str">
        <f>IF(AND(H16="resolved internally",L16="6-12 mths"),1,"")</f>
        <v/>
      </c>
      <c r="S16" s="37" t="str">
        <f>IF(AND(H16="resolved internally",L16="12+ mths"),1,"")</f>
        <v/>
      </c>
      <c r="T16" s="37" t="str">
        <f>IF(AND(H16="Escalated to DRS",I16="This reporting period"),1,"")</f>
        <v/>
      </c>
      <c r="U16" s="37" t="str">
        <f>IF(AND(H16="Escalated to DRS",J16="Complainant favour",K16="closed"),1,"")</f>
        <v/>
      </c>
      <c r="V16" s="38" t="str">
        <f t="shared" si="1"/>
        <v/>
      </c>
      <c r="W16" s="38" t="str">
        <f t="shared" si="2"/>
        <v/>
      </c>
      <c r="X16" s="38" t="str">
        <f t="shared" si="3"/>
        <v/>
      </c>
    </row>
    <row r="17" spans="1:24" x14ac:dyDescent="0.3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 t="str">
        <f>IF(B17="Carried Forward",1,"")</f>
        <v/>
      </c>
      <c r="N17" s="37" t="str">
        <f>IF(B17="new",1,"")</f>
        <v/>
      </c>
      <c r="O17" s="37" t="str">
        <f t="shared" si="0"/>
        <v/>
      </c>
      <c r="P17" s="37" t="str">
        <f>IF(AND(H17="resolved internally",L17="0-3 mths"),1,"")</f>
        <v/>
      </c>
      <c r="Q17" s="37" t="str">
        <f>IF(AND(H17="resolved internally",L17="3-6 mths"),1,"")</f>
        <v/>
      </c>
      <c r="R17" s="37" t="str">
        <f>IF(AND(H17="resolved internally",L17="6-12 mths"),1,"")</f>
        <v/>
      </c>
      <c r="S17" s="37" t="str">
        <f>IF(AND(H17="resolved internally",L17="12+ mths"),1,"")</f>
        <v/>
      </c>
      <c r="T17" s="37" t="str">
        <f>IF(AND(H17="Escalated to DRS",I17="This reporting period"),1,"")</f>
        <v/>
      </c>
      <c r="U17" s="37" t="str">
        <f>IF(AND(H17="Escalated to DRS",J17="Complainant favour",K17="closed"),1,"")</f>
        <v/>
      </c>
      <c r="V17" s="38" t="str">
        <f t="shared" si="1"/>
        <v/>
      </c>
      <c r="W17" s="38" t="str">
        <f t="shared" si="2"/>
        <v/>
      </c>
      <c r="X17" s="38" t="str">
        <f t="shared" si="3"/>
        <v/>
      </c>
    </row>
    <row r="18" spans="1:24" x14ac:dyDescent="0.3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 t="str">
        <f>IF(B18="Carried Forward",1,"")</f>
        <v/>
      </c>
      <c r="N18" s="37" t="str">
        <f>IF(B18="new",1,"")</f>
        <v/>
      </c>
      <c r="O18" s="37" t="str">
        <f t="shared" si="0"/>
        <v/>
      </c>
      <c r="P18" s="37" t="str">
        <f>IF(AND(H18="resolved internally",L18="0-3 mths"),1,"")</f>
        <v/>
      </c>
      <c r="Q18" s="37" t="str">
        <f>IF(AND(H18="resolved internally",L18="3-6 mths"),1,"")</f>
        <v/>
      </c>
      <c r="R18" s="37" t="str">
        <f>IF(AND(H18="resolved internally",L18="6-12 mths"),1,"")</f>
        <v/>
      </c>
      <c r="S18" s="37" t="str">
        <f>IF(AND(H18="resolved internally",L18="12+ mths"),1,"")</f>
        <v/>
      </c>
      <c r="T18" s="37" t="str">
        <f>IF(AND(H18="Escalated to DRS",I18="This reporting period"),1,"")</f>
        <v/>
      </c>
      <c r="U18" s="37" t="str">
        <f>IF(AND(H18="Escalated to DRS",J18="Complainant favour",K18="closed"),1,"")</f>
        <v/>
      </c>
      <c r="V18" s="38" t="str">
        <f t="shared" si="1"/>
        <v/>
      </c>
      <c r="W18" s="38" t="str">
        <f t="shared" si="2"/>
        <v/>
      </c>
      <c r="X18" s="38" t="str">
        <f t="shared" si="3"/>
        <v/>
      </c>
    </row>
    <row r="19" spans="1:24" x14ac:dyDescent="0.3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 t="str">
        <f>IF(B19="Carried Forward",1,"")</f>
        <v/>
      </c>
      <c r="N19" s="37" t="str">
        <f>IF(B19="new",1,"")</f>
        <v/>
      </c>
      <c r="O19" s="37" t="str">
        <f t="shared" si="0"/>
        <v/>
      </c>
      <c r="P19" s="37" t="str">
        <f>IF(AND(H19="resolved internally",L19="0-3 mths"),1,"")</f>
        <v/>
      </c>
      <c r="Q19" s="37" t="str">
        <f>IF(AND(H19="resolved internally",L19="3-6 mths"),1,"")</f>
        <v/>
      </c>
      <c r="R19" s="37" t="str">
        <f>IF(AND(H19="resolved internally",L19="6-12 mths"),1,"")</f>
        <v/>
      </c>
      <c r="S19" s="37" t="str">
        <f>IF(AND(H19="resolved internally",L19="12+ mths"),1,"")</f>
        <v/>
      </c>
      <c r="T19" s="37" t="str">
        <f>IF(AND(H19="Escalated to DRS",I19="This reporting period"),1,"")</f>
        <v/>
      </c>
      <c r="U19" s="37" t="str">
        <f>IF(AND(H19="Escalated to DRS",J19="Complainant favour",K19="closed"),1,"")</f>
        <v/>
      </c>
      <c r="V19" s="38" t="str">
        <f t="shared" si="1"/>
        <v/>
      </c>
      <c r="W19" s="38" t="str">
        <f t="shared" si="2"/>
        <v/>
      </c>
      <c r="X19" s="38" t="str">
        <f t="shared" si="3"/>
        <v/>
      </c>
    </row>
    <row r="20" spans="1:24" x14ac:dyDescent="0.3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 t="str">
        <f>IF(B20="Carried Forward",1,"")</f>
        <v/>
      </c>
      <c r="N20" s="37" t="str">
        <f>IF(B20="new",1,"")</f>
        <v/>
      </c>
      <c r="O20" s="37" t="str">
        <f t="shared" si="0"/>
        <v/>
      </c>
      <c r="P20" s="37" t="str">
        <f>IF(AND(H20="resolved internally",L20="0-3 mths"),1,"")</f>
        <v/>
      </c>
      <c r="Q20" s="37" t="str">
        <f>IF(AND(H20="resolved internally",L20="3-6 mths"),1,"")</f>
        <v/>
      </c>
      <c r="R20" s="37" t="str">
        <f>IF(AND(H20="resolved internally",L20="6-12 mths"),1,"")</f>
        <v/>
      </c>
      <c r="S20" s="37" t="str">
        <f>IF(AND(H20="resolved internally",L20="12+ mths"),1,"")</f>
        <v/>
      </c>
      <c r="T20" s="37" t="str">
        <f>IF(AND(H20="Escalated to DRS",I20="This reporting period"),1,"")</f>
        <v/>
      </c>
      <c r="U20" s="37" t="str">
        <f>IF(AND(H20="Escalated to DRS",J20="Complainant favour",K20="closed"),1,"")</f>
        <v/>
      </c>
      <c r="V20" s="38" t="str">
        <f t="shared" si="1"/>
        <v/>
      </c>
      <c r="W20" s="38" t="str">
        <f t="shared" si="2"/>
        <v/>
      </c>
      <c r="X20" s="38" t="str">
        <f t="shared" si="3"/>
        <v/>
      </c>
    </row>
    <row r="21" spans="1:24" x14ac:dyDescent="0.3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 t="str">
        <f>IF(B21="Carried Forward",1,"")</f>
        <v/>
      </c>
      <c r="N21" s="37" t="str">
        <f>IF(B21="new",1,"")</f>
        <v/>
      </c>
      <c r="O21" s="37" t="str">
        <f t="shared" si="0"/>
        <v/>
      </c>
      <c r="P21" s="37" t="str">
        <f>IF(AND(H21="resolved internally",L21="0-3 mths"),1,"")</f>
        <v/>
      </c>
      <c r="Q21" s="37" t="str">
        <f>IF(AND(H21="resolved internally",L21="3-6 mths"),1,"")</f>
        <v/>
      </c>
      <c r="R21" s="37" t="str">
        <f>IF(AND(H21="resolved internally",L21="6-12 mths"),1,"")</f>
        <v/>
      </c>
      <c r="S21" s="37" t="str">
        <f>IF(AND(H21="resolved internally",L21="12+ mths"),1,"")</f>
        <v/>
      </c>
      <c r="T21" s="37" t="str">
        <f>IF(AND(H21="Escalated to DRS",I21="This reporting period"),1,"")</f>
        <v/>
      </c>
      <c r="U21" s="37" t="str">
        <f>IF(AND(H21="Escalated to DRS",J21="Complainant favour",K21="closed"),1,"")</f>
        <v/>
      </c>
      <c r="V21" s="38" t="str">
        <f t="shared" si="1"/>
        <v/>
      </c>
      <c r="W21" s="38" t="str">
        <f t="shared" si="2"/>
        <v/>
      </c>
      <c r="X21" s="38" t="str">
        <f t="shared" si="3"/>
        <v/>
      </c>
    </row>
    <row r="22" spans="1:24" x14ac:dyDescent="0.3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 t="str">
        <f>IF(B22="Carried Forward",1,"")</f>
        <v/>
      </c>
      <c r="N22" s="37" t="str">
        <f>IF(B22="new",1,"")</f>
        <v/>
      </c>
      <c r="O22" s="37" t="str">
        <f t="shared" si="0"/>
        <v/>
      </c>
      <c r="P22" s="37" t="str">
        <f>IF(AND(H22="resolved internally",L22="0-3 mths"),1,"")</f>
        <v/>
      </c>
      <c r="Q22" s="37" t="str">
        <f>IF(AND(H22="resolved internally",L22="3-6 mths"),1,"")</f>
        <v/>
      </c>
      <c r="R22" s="37" t="str">
        <f>IF(AND(H22="resolved internally",L22="6-12 mths"),1,"")</f>
        <v/>
      </c>
      <c r="S22" s="37" t="str">
        <f>IF(AND(H22="resolved internally",L22="12+ mths"),1,"")</f>
        <v/>
      </c>
      <c r="T22" s="37" t="str">
        <f>IF(AND(H22="Escalated to DRS",I22="This reporting period"),1,"")</f>
        <v/>
      </c>
      <c r="U22" s="37" t="str">
        <f>IF(AND(H22="Escalated to DRS",J22="Complainant favour",K22="closed"),1,"")</f>
        <v/>
      </c>
      <c r="V22" s="38" t="str">
        <f t="shared" si="1"/>
        <v/>
      </c>
      <c r="W22" s="38" t="str">
        <f t="shared" si="2"/>
        <v/>
      </c>
      <c r="X22" s="38" t="str">
        <f t="shared" si="3"/>
        <v/>
      </c>
    </row>
    <row r="23" spans="1:24" x14ac:dyDescent="0.3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 t="str">
        <f>IF(B23="Carried Forward",1,"")</f>
        <v/>
      </c>
      <c r="N23" s="37" t="str">
        <f>IF(B23="new",1,"")</f>
        <v/>
      </c>
      <c r="O23" s="37" t="str">
        <f t="shared" si="0"/>
        <v/>
      </c>
      <c r="P23" s="37" t="str">
        <f>IF(AND(H23="resolved internally",L23="0-3 mths"),1,"")</f>
        <v/>
      </c>
      <c r="Q23" s="37" t="str">
        <f>IF(AND(H23="resolved internally",L23="3-6 mths"),1,"")</f>
        <v/>
      </c>
      <c r="R23" s="37" t="str">
        <f>IF(AND(H23="resolved internally",L23="6-12 mths"),1,"")</f>
        <v/>
      </c>
      <c r="S23" s="37" t="str">
        <f>IF(AND(H23="resolved internally",L23="12+ mths"),1,"")</f>
        <v/>
      </c>
      <c r="T23" s="37" t="str">
        <f>IF(AND(H23="Escalated to DRS",I23="This reporting period"),1,"")</f>
        <v/>
      </c>
      <c r="U23" s="37" t="str">
        <f>IF(AND(H23="Escalated to DRS",J23="Complainant favour",K23="closed"),1,"")</f>
        <v/>
      </c>
      <c r="V23" s="38" t="str">
        <f t="shared" si="1"/>
        <v/>
      </c>
      <c r="W23" s="38" t="str">
        <f t="shared" si="2"/>
        <v/>
      </c>
      <c r="X23" s="38" t="str">
        <f t="shared" si="3"/>
        <v/>
      </c>
    </row>
    <row r="24" spans="1:24" x14ac:dyDescent="0.3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 t="str">
        <f>IF(B24="Carried Forward",1,"")</f>
        <v/>
      </c>
      <c r="N24" s="37" t="str">
        <f>IF(B24="new",1,"")</f>
        <v/>
      </c>
      <c r="O24" s="37" t="str">
        <f t="shared" si="0"/>
        <v/>
      </c>
      <c r="P24" s="37" t="str">
        <f>IF(AND(H24="resolved internally",L24="0-3 mths"),1,"")</f>
        <v/>
      </c>
      <c r="Q24" s="37" t="str">
        <f>IF(AND(H24="resolved internally",L24="3-6 mths"),1,"")</f>
        <v/>
      </c>
      <c r="R24" s="37" t="str">
        <f>IF(AND(H24="resolved internally",L24="6-12 mths"),1,"")</f>
        <v/>
      </c>
      <c r="S24" s="37" t="str">
        <f>IF(AND(H24="resolved internally",L24="12+ mths"),1,"")</f>
        <v/>
      </c>
      <c r="T24" s="37" t="str">
        <f>IF(AND(H24="Escalated to DRS",I24="This reporting period"),1,"")</f>
        <v/>
      </c>
      <c r="U24" s="37" t="str">
        <f>IF(AND(H24="Escalated to DRS",J24="Complainant favour",K24="closed"),1,"")</f>
        <v/>
      </c>
      <c r="V24" s="38" t="str">
        <f t="shared" si="1"/>
        <v/>
      </c>
      <c r="W24" s="38" t="str">
        <f t="shared" si="2"/>
        <v/>
      </c>
      <c r="X24" s="38" t="str">
        <f t="shared" si="3"/>
        <v/>
      </c>
    </row>
    <row r="25" spans="1:24" x14ac:dyDescent="0.3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 t="str">
        <f>IF(B25="Carried Forward",1,"")</f>
        <v/>
      </c>
      <c r="N25" s="37" t="str">
        <f>IF(B25="new",1,"")</f>
        <v/>
      </c>
      <c r="O25" s="37" t="str">
        <f t="shared" si="0"/>
        <v/>
      </c>
      <c r="P25" s="37" t="str">
        <f>IF(AND(H25="resolved internally",L25="0-3 mths"),1,"")</f>
        <v/>
      </c>
      <c r="Q25" s="37" t="str">
        <f>IF(AND(H25="resolved internally",L25="3-6 mths"),1,"")</f>
        <v/>
      </c>
      <c r="R25" s="37" t="str">
        <f>IF(AND(H25="resolved internally",L25="6-12 mths"),1,"")</f>
        <v/>
      </c>
      <c r="S25" s="37" t="str">
        <f>IF(AND(H25="resolved internally",L25="12+ mths"),1,"")</f>
        <v/>
      </c>
      <c r="T25" s="37" t="str">
        <f>IF(AND(H25="Escalated to DRS",I25="This reporting period"),1,"")</f>
        <v/>
      </c>
      <c r="U25" s="37" t="str">
        <f>IF(AND(H25="Escalated to DRS",J25="Complainant favour",K25="closed"),1,"")</f>
        <v/>
      </c>
      <c r="V25" s="38" t="str">
        <f t="shared" si="1"/>
        <v/>
      </c>
      <c r="W25" s="38" t="str">
        <f t="shared" si="2"/>
        <v/>
      </c>
      <c r="X25" s="38" t="str">
        <f t="shared" si="3"/>
        <v/>
      </c>
    </row>
    <row r="26" spans="1:24" x14ac:dyDescent="0.3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 t="str">
        <f>IF(B26="Carried Forward",1,"")</f>
        <v/>
      </c>
      <c r="N26" s="37" t="str">
        <f>IF(B26="new",1,"")</f>
        <v/>
      </c>
      <c r="O26" s="37" t="str">
        <f t="shared" si="0"/>
        <v/>
      </c>
      <c r="P26" s="37" t="str">
        <f>IF(AND(H26="resolved internally",L26="0-3 mths"),1,"")</f>
        <v/>
      </c>
      <c r="Q26" s="37" t="str">
        <f>IF(AND(H26="resolved internally",L26="3-6 mths"),1,"")</f>
        <v/>
      </c>
      <c r="R26" s="37" t="str">
        <f>IF(AND(H26="resolved internally",L26="6-12 mths"),1,"")</f>
        <v/>
      </c>
      <c r="S26" s="37" t="str">
        <f>IF(AND(H26="resolved internally",L26="12+ mths"),1,"")</f>
        <v/>
      </c>
      <c r="T26" s="37" t="str">
        <f>IF(AND(H26="Escalated to DRS",I26="This reporting period"),1,"")</f>
        <v/>
      </c>
      <c r="U26" s="37" t="str">
        <f>IF(AND(H26="Escalated to DRS",J26="Complainant favour",K26="closed"),1,"")</f>
        <v/>
      </c>
      <c r="V26" s="38" t="str">
        <f t="shared" si="1"/>
        <v/>
      </c>
      <c r="W26" s="38" t="str">
        <f t="shared" si="2"/>
        <v/>
      </c>
      <c r="X26" s="38" t="str">
        <f t="shared" si="3"/>
        <v/>
      </c>
    </row>
    <row r="27" spans="1:24" x14ac:dyDescent="0.3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 t="str">
        <f>IF(B27="Carried Forward",1,"")</f>
        <v/>
      </c>
      <c r="N27" s="37" t="str">
        <f>IF(B27="new",1,"")</f>
        <v/>
      </c>
      <c r="O27" s="37" t="str">
        <f t="shared" si="0"/>
        <v/>
      </c>
      <c r="P27" s="37" t="str">
        <f>IF(AND(H27="resolved internally",L27="0-3 mths"),1,"")</f>
        <v/>
      </c>
      <c r="Q27" s="37" t="str">
        <f>IF(AND(H27="resolved internally",L27="3-6 mths"),1,"")</f>
        <v/>
      </c>
      <c r="R27" s="37" t="str">
        <f>IF(AND(H27="resolved internally",L27="6-12 mths"),1,"")</f>
        <v/>
      </c>
      <c r="S27" s="37" t="str">
        <f>IF(AND(H27="resolved internally",L27="12+ mths"),1,"")</f>
        <v/>
      </c>
      <c r="T27" s="37" t="str">
        <f>IF(AND(H27="Escalated to DRS",I27="This reporting period"),1,"")</f>
        <v/>
      </c>
      <c r="U27" s="37" t="str">
        <f>IF(AND(H27="Escalated to DRS",J27="Complainant favour",K27="closed"),1,"")</f>
        <v/>
      </c>
      <c r="V27" s="38" t="str">
        <f t="shared" si="1"/>
        <v/>
      </c>
      <c r="W27" s="38" t="str">
        <f t="shared" si="2"/>
        <v/>
      </c>
      <c r="X27" s="38" t="str">
        <f t="shared" si="3"/>
        <v/>
      </c>
    </row>
    <row r="28" spans="1:24" x14ac:dyDescent="0.3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 t="str">
        <f>IF(B28="Carried Forward",1,"")</f>
        <v/>
      </c>
      <c r="N28" s="37" t="str">
        <f>IF(B28="new",1,"")</f>
        <v/>
      </c>
      <c r="O28" s="37" t="str">
        <f t="shared" si="0"/>
        <v/>
      </c>
      <c r="P28" s="37" t="str">
        <f>IF(AND(H28="resolved internally",L28="0-3 mths"),1,"")</f>
        <v/>
      </c>
      <c r="Q28" s="37" t="str">
        <f>IF(AND(H28="resolved internally",L28="3-6 mths"),1,"")</f>
        <v/>
      </c>
      <c r="R28" s="37" t="str">
        <f>IF(AND(H28="resolved internally",L28="6-12 mths"),1,"")</f>
        <v/>
      </c>
      <c r="S28" s="37" t="str">
        <f>IF(AND(H28="resolved internally",L28="12+ mths"),1,"")</f>
        <v/>
      </c>
      <c r="T28" s="37" t="str">
        <f>IF(AND(H28="Escalated to DRS",I28="This reporting period"),1,"")</f>
        <v/>
      </c>
      <c r="U28" s="37" t="str">
        <f>IF(AND(H28="Escalated to DRS",J28="Complainant favour",K28="closed"),1,"")</f>
        <v/>
      </c>
      <c r="V28" s="38" t="str">
        <f t="shared" si="1"/>
        <v/>
      </c>
      <c r="W28" s="38" t="str">
        <f t="shared" si="2"/>
        <v/>
      </c>
      <c r="X28" s="38" t="str">
        <f t="shared" si="3"/>
        <v/>
      </c>
    </row>
    <row r="29" spans="1:24" x14ac:dyDescent="0.3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 t="str">
        <f>IF(B29="Carried Forward",1,"")</f>
        <v/>
      </c>
      <c r="N29" s="37" t="str">
        <f>IF(B29="new",1,"")</f>
        <v/>
      </c>
      <c r="O29" s="37" t="str">
        <f t="shared" si="0"/>
        <v/>
      </c>
      <c r="P29" s="37" t="str">
        <f>IF(AND(H29="resolved internally",L29="0-3 mths"),1,"")</f>
        <v/>
      </c>
      <c r="Q29" s="37" t="str">
        <f>IF(AND(H29="resolved internally",L29="3-6 mths"),1,"")</f>
        <v/>
      </c>
      <c r="R29" s="37" t="str">
        <f>IF(AND(H29="resolved internally",L29="6-12 mths"),1,"")</f>
        <v/>
      </c>
      <c r="S29" s="37" t="str">
        <f>IF(AND(H29="resolved internally",L29="12+ mths"),1,"")</f>
        <v/>
      </c>
      <c r="T29" s="37" t="str">
        <f>IF(AND(H29="Escalated to DRS",I29="This reporting period"),1,"")</f>
        <v/>
      </c>
      <c r="U29" s="37" t="str">
        <f>IF(AND(H29="Escalated to DRS",J29="Complainant favour",K29="closed"),1,"")</f>
        <v/>
      </c>
      <c r="V29" s="38" t="str">
        <f t="shared" si="1"/>
        <v/>
      </c>
      <c r="W29" s="38" t="str">
        <f t="shared" si="2"/>
        <v/>
      </c>
      <c r="X29" s="38" t="str">
        <f t="shared" si="3"/>
        <v/>
      </c>
    </row>
    <row r="30" spans="1:24" x14ac:dyDescent="0.3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 t="str">
        <f>IF(B30="Carried Forward",1,"")</f>
        <v/>
      </c>
      <c r="N30" s="37" t="str">
        <f>IF(B30="new",1,"")</f>
        <v/>
      </c>
      <c r="O30" s="37" t="str">
        <f t="shared" si="0"/>
        <v/>
      </c>
      <c r="P30" s="37" t="str">
        <f>IF(AND(H30="resolved internally",L30="0-3 mths"),1,"")</f>
        <v/>
      </c>
      <c r="Q30" s="37" t="str">
        <f>IF(AND(H30="resolved internally",L30="3-6 mths"),1,"")</f>
        <v/>
      </c>
      <c r="R30" s="37" t="str">
        <f>IF(AND(H30="resolved internally",L30="6-12 mths"),1,"")</f>
        <v/>
      </c>
      <c r="S30" s="37" t="str">
        <f>IF(AND(H30="resolved internally",L30="12+ mths"),1,"")</f>
        <v/>
      </c>
      <c r="T30" s="37" t="str">
        <f>IF(AND(H30="Escalated to DRS",I30="This reporting period"),1,"")</f>
        <v/>
      </c>
      <c r="U30" s="37" t="str">
        <f>IF(AND(H30="Escalated to DRS",J30="Complainant favour",K30="closed"),1,"")</f>
        <v/>
      </c>
      <c r="V30" s="38" t="str">
        <f t="shared" si="1"/>
        <v/>
      </c>
      <c r="W30" s="38" t="str">
        <f t="shared" si="2"/>
        <v/>
      </c>
      <c r="X30" s="38" t="str">
        <f t="shared" si="3"/>
        <v/>
      </c>
    </row>
    <row r="31" spans="1:24" x14ac:dyDescent="0.3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 t="str">
        <f>IF(B31="Carried Forward",1,"")</f>
        <v/>
      </c>
      <c r="N31" s="37" t="str">
        <f>IF(B31="new",1,"")</f>
        <v/>
      </c>
      <c r="O31" s="37" t="str">
        <f t="shared" si="0"/>
        <v/>
      </c>
      <c r="P31" s="37" t="str">
        <f>IF(AND(H31="resolved internally",L31="0-3 mths"),1,"")</f>
        <v/>
      </c>
      <c r="Q31" s="37" t="str">
        <f>IF(AND(H31="resolved internally",L31="3-6 mths"),1,"")</f>
        <v/>
      </c>
      <c r="R31" s="37" t="str">
        <f>IF(AND(H31="resolved internally",L31="6-12 mths"),1,"")</f>
        <v/>
      </c>
      <c r="S31" s="37" t="str">
        <f>IF(AND(H31="resolved internally",L31="12+ mths"),1,"")</f>
        <v/>
      </c>
      <c r="T31" s="37" t="str">
        <f>IF(AND(H31="Escalated to DRS",I31="This reporting period"),1,"")</f>
        <v/>
      </c>
      <c r="U31" s="37" t="str">
        <f>IF(AND(H31="Escalated to DRS",J31="Complainant favour",K31="closed"),1,"")</f>
        <v/>
      </c>
      <c r="V31" s="38" t="str">
        <f t="shared" si="1"/>
        <v/>
      </c>
      <c r="W31" s="38" t="str">
        <f t="shared" si="2"/>
        <v/>
      </c>
      <c r="X31" s="38" t="str">
        <f t="shared" si="3"/>
        <v/>
      </c>
    </row>
    <row r="32" spans="1:24" x14ac:dyDescent="0.3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 t="str">
        <f>IF(B32="Carried Forward",1,"")</f>
        <v/>
      </c>
      <c r="N32" s="37" t="str">
        <f>IF(B32="new",1,"")</f>
        <v/>
      </c>
      <c r="O32" s="37" t="str">
        <f t="shared" si="0"/>
        <v/>
      </c>
      <c r="P32" s="37" t="str">
        <f>IF(AND(H32="resolved internally",L32="0-3 mths"),1,"")</f>
        <v/>
      </c>
      <c r="Q32" s="37" t="str">
        <f>IF(AND(H32="resolved internally",L32="3-6 mths"),1,"")</f>
        <v/>
      </c>
      <c r="R32" s="37" t="str">
        <f>IF(AND(H32="resolved internally",L32="6-12 mths"),1,"")</f>
        <v/>
      </c>
      <c r="S32" s="37" t="str">
        <f>IF(AND(H32="resolved internally",L32="12+ mths"),1,"")</f>
        <v/>
      </c>
      <c r="T32" s="37" t="str">
        <f>IF(AND(H32="Escalated to DRS",I32="This reporting period"),1,"")</f>
        <v/>
      </c>
      <c r="U32" s="37" t="str">
        <f>IF(AND(H32="Escalated to DRS",J32="Complainant favour",K32="closed"),1,"")</f>
        <v/>
      </c>
      <c r="V32" s="38" t="str">
        <f t="shared" si="1"/>
        <v/>
      </c>
      <c r="W32" s="38" t="str">
        <f t="shared" si="2"/>
        <v/>
      </c>
      <c r="X32" s="38" t="str">
        <f t="shared" si="3"/>
        <v/>
      </c>
    </row>
    <row r="33" spans="1:24" x14ac:dyDescent="0.3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 t="str">
        <f>IF(B33="Carried Forward",1,"")</f>
        <v/>
      </c>
      <c r="N33" s="37" t="str">
        <f>IF(B33="new",1,"")</f>
        <v/>
      </c>
      <c r="O33" s="37" t="str">
        <f t="shared" si="0"/>
        <v/>
      </c>
      <c r="P33" s="37" t="str">
        <f>IF(AND(H33="resolved internally",L33="0-3 mths"),1,"")</f>
        <v/>
      </c>
      <c r="Q33" s="37" t="str">
        <f>IF(AND(H33="resolved internally",L33="3-6 mths"),1,"")</f>
        <v/>
      </c>
      <c r="R33" s="37" t="str">
        <f>IF(AND(H33="resolved internally",L33="6-12 mths"),1,"")</f>
        <v/>
      </c>
      <c r="S33" s="37" t="str">
        <f>IF(AND(H33="resolved internally",L33="12+ mths"),1,"")</f>
        <v/>
      </c>
      <c r="T33" s="37" t="str">
        <f>IF(AND(H33="Escalated to DRS",I33="This reporting period"),1,"")</f>
        <v/>
      </c>
      <c r="U33" s="37" t="str">
        <f>IF(AND(H33="Escalated to DRS",J33="Complainant favour",K33="closed"),1,"")</f>
        <v/>
      </c>
      <c r="V33" s="38" t="str">
        <f t="shared" si="1"/>
        <v/>
      </c>
      <c r="W33" s="38" t="str">
        <f t="shared" si="2"/>
        <v/>
      </c>
      <c r="X33" s="38" t="str">
        <f t="shared" si="3"/>
        <v/>
      </c>
    </row>
    <row r="34" spans="1:24" x14ac:dyDescent="0.3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 t="str">
        <f>IF(B34="Carried Forward",1,"")</f>
        <v/>
      </c>
      <c r="N34" s="37" t="str">
        <f>IF(B34="new",1,"")</f>
        <v/>
      </c>
      <c r="O34" s="37" t="str">
        <f t="shared" si="0"/>
        <v/>
      </c>
      <c r="P34" s="37" t="str">
        <f>IF(AND(H34="resolved internally",L34="0-3 mths"),1,"")</f>
        <v/>
      </c>
      <c r="Q34" s="37" t="str">
        <f>IF(AND(H34="resolved internally",L34="3-6 mths"),1,"")</f>
        <v/>
      </c>
      <c r="R34" s="37" t="str">
        <f>IF(AND(H34="resolved internally",L34="6-12 mths"),1,"")</f>
        <v/>
      </c>
      <c r="S34" s="37" t="str">
        <f>IF(AND(H34="resolved internally",L34="12+ mths"),1,"")</f>
        <v/>
      </c>
      <c r="T34" s="37" t="str">
        <f>IF(AND(H34="Escalated to DRS",I34="This reporting period"),1,"")</f>
        <v/>
      </c>
      <c r="U34" s="37" t="str">
        <f>IF(AND(H34="Escalated to DRS",J34="Complainant favour",K34="closed"),1,"")</f>
        <v/>
      </c>
      <c r="V34" s="38" t="str">
        <f t="shared" si="1"/>
        <v/>
      </c>
      <c r="W34" s="38" t="str">
        <f t="shared" si="2"/>
        <v/>
      </c>
      <c r="X34" s="38" t="str">
        <f t="shared" si="3"/>
        <v/>
      </c>
    </row>
    <row r="35" spans="1:24" x14ac:dyDescent="0.3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 t="str">
        <f>IF(B35="Carried Forward",1,"")</f>
        <v/>
      </c>
      <c r="N35" s="37" t="str">
        <f>IF(B35="new",1,"")</f>
        <v/>
      </c>
      <c r="O35" s="37" t="str">
        <f t="shared" si="0"/>
        <v/>
      </c>
      <c r="P35" s="37" t="str">
        <f>IF(AND(H35="resolved internally",L35="0-3 mths"),1,"")</f>
        <v/>
      </c>
      <c r="Q35" s="37" t="str">
        <f>IF(AND(H35="resolved internally",L35="3-6 mths"),1,"")</f>
        <v/>
      </c>
      <c r="R35" s="37" t="str">
        <f>IF(AND(H35="resolved internally",L35="6-12 mths"),1,"")</f>
        <v/>
      </c>
      <c r="S35" s="37" t="str">
        <f>IF(AND(H35="resolved internally",L35="12+ mths"),1,"")</f>
        <v/>
      </c>
      <c r="T35" s="37" t="str">
        <f>IF(AND(H35="Escalated to DRS",I35="This reporting period"),1,"")</f>
        <v/>
      </c>
      <c r="U35" s="37" t="str">
        <f>IF(AND(H35="Escalated to DRS",J35="Complainant favour",K35="closed"),1,"")</f>
        <v/>
      </c>
      <c r="V35" s="38" t="str">
        <f t="shared" si="1"/>
        <v/>
      </c>
      <c r="W35" s="38" t="str">
        <f t="shared" si="2"/>
        <v/>
      </c>
      <c r="X35" s="38" t="str">
        <f t="shared" si="3"/>
        <v/>
      </c>
    </row>
    <row r="36" spans="1:24" x14ac:dyDescent="0.3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 t="str">
        <f>IF(B36="Carried Forward",1,"")</f>
        <v/>
      </c>
      <c r="N36" s="37" t="str">
        <f>IF(B36="new",1,"")</f>
        <v/>
      </c>
      <c r="O36" s="37" t="str">
        <f t="shared" si="0"/>
        <v/>
      </c>
      <c r="P36" s="37" t="str">
        <f>IF(AND(H36="resolved internally",L36="0-3 mths"),1,"")</f>
        <v/>
      </c>
      <c r="Q36" s="37" t="str">
        <f>IF(AND(H36="resolved internally",L36="3-6 mths"),1,"")</f>
        <v/>
      </c>
      <c r="R36" s="37" t="str">
        <f>IF(AND(H36="resolved internally",L36="6-12 mths"),1,"")</f>
        <v/>
      </c>
      <c r="S36" s="37" t="str">
        <f>IF(AND(H36="resolved internally",L36="12+ mths"),1,"")</f>
        <v/>
      </c>
      <c r="T36" s="37" t="str">
        <f>IF(AND(H36="Escalated to DRS",I36="This reporting period"),1,"")</f>
        <v/>
      </c>
      <c r="U36" s="37" t="str">
        <f>IF(AND(H36="Escalated to DRS",J36="Complainant favour",K36="closed"),1,"")</f>
        <v/>
      </c>
      <c r="V36" s="38" t="str">
        <f t="shared" si="1"/>
        <v/>
      </c>
      <c r="W36" s="38" t="str">
        <f t="shared" si="2"/>
        <v/>
      </c>
      <c r="X36" s="38" t="str">
        <f t="shared" si="3"/>
        <v/>
      </c>
    </row>
    <row r="37" spans="1:24" x14ac:dyDescent="0.3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 t="str">
        <f>IF(B37="Carried Forward",1,"")</f>
        <v/>
      </c>
      <c r="N37" s="37" t="str">
        <f>IF(B37="new",1,"")</f>
        <v/>
      </c>
      <c r="O37" s="37" t="str">
        <f t="shared" si="0"/>
        <v/>
      </c>
      <c r="P37" s="37" t="str">
        <f>IF(AND(H37="resolved internally",L37="0-3 mths"),1,"")</f>
        <v/>
      </c>
      <c r="Q37" s="37" t="str">
        <f>IF(AND(H37="resolved internally",L37="3-6 mths"),1,"")</f>
        <v/>
      </c>
      <c r="R37" s="37" t="str">
        <f>IF(AND(H37="resolved internally",L37="6-12 mths"),1,"")</f>
        <v/>
      </c>
      <c r="S37" s="37" t="str">
        <f>IF(AND(H37="resolved internally",L37="12+ mths"),1,"")</f>
        <v/>
      </c>
      <c r="T37" s="37" t="str">
        <f>IF(AND(H37="Escalated to DRS",I37="This reporting period"),1,"")</f>
        <v/>
      </c>
      <c r="U37" s="37" t="str">
        <f>IF(AND(H37="Escalated to DRS",J37="Complainant favour",K37="closed"),1,"")</f>
        <v/>
      </c>
      <c r="V37" s="38" t="str">
        <f t="shared" si="1"/>
        <v/>
      </c>
      <c r="W37" s="38" t="str">
        <f t="shared" si="2"/>
        <v/>
      </c>
      <c r="X37" s="38" t="str">
        <f t="shared" si="3"/>
        <v/>
      </c>
    </row>
    <row r="38" spans="1:24" x14ac:dyDescent="0.3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 t="str">
        <f>IF(B38="Carried Forward",1,"")</f>
        <v/>
      </c>
      <c r="N38" s="37" t="str">
        <f>IF(B38="new",1,"")</f>
        <v/>
      </c>
      <c r="O38" s="37" t="str">
        <f t="shared" si="0"/>
        <v/>
      </c>
      <c r="P38" s="37" t="str">
        <f>IF(AND(H38="resolved internally",L38="0-3 mths"),1,"")</f>
        <v/>
      </c>
      <c r="Q38" s="37" t="str">
        <f>IF(AND(H38="resolved internally",L38="3-6 mths"),1,"")</f>
        <v/>
      </c>
      <c r="R38" s="37" t="str">
        <f>IF(AND(H38="resolved internally",L38="6-12 mths"),1,"")</f>
        <v/>
      </c>
      <c r="S38" s="37" t="str">
        <f>IF(AND(H38="resolved internally",L38="12+ mths"),1,"")</f>
        <v/>
      </c>
      <c r="T38" s="37" t="str">
        <f>IF(AND(H38="Escalated to DRS",I38="This reporting period"),1,"")</f>
        <v/>
      </c>
      <c r="U38" s="37" t="str">
        <f>IF(AND(H38="Escalated to DRS",J38="Complainant favour",K38="closed"),1,"")</f>
        <v/>
      </c>
      <c r="V38" s="38" t="str">
        <f t="shared" si="1"/>
        <v/>
      </c>
      <c r="W38" s="38" t="str">
        <f t="shared" si="2"/>
        <v/>
      </c>
      <c r="X38" s="38" t="str">
        <f t="shared" si="3"/>
        <v/>
      </c>
    </row>
    <row r="39" spans="1:24" x14ac:dyDescent="0.3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 t="str">
        <f>IF(B39="Carried Forward",1,"")</f>
        <v/>
      </c>
      <c r="N39" s="37" t="str">
        <f>IF(B39="new",1,"")</f>
        <v/>
      </c>
      <c r="O39" s="37" t="str">
        <f t="shared" si="0"/>
        <v/>
      </c>
      <c r="P39" s="37" t="str">
        <f>IF(AND(H39="resolved internally",L39="0-3 mths"),1,"")</f>
        <v/>
      </c>
      <c r="Q39" s="37" t="str">
        <f>IF(AND(H39="resolved internally",L39="3-6 mths"),1,"")</f>
        <v/>
      </c>
      <c r="R39" s="37" t="str">
        <f>IF(AND(H39="resolved internally",L39="6-12 mths"),1,"")</f>
        <v/>
      </c>
      <c r="S39" s="37" t="str">
        <f>IF(AND(H39="resolved internally",L39="12+ mths"),1,"")</f>
        <v/>
      </c>
      <c r="T39" s="37" t="str">
        <f>IF(AND(H39="Escalated to DRS",I39="This reporting period"),1,"")</f>
        <v/>
      </c>
      <c r="U39" s="37" t="str">
        <f>IF(AND(H39="Escalated to DRS",J39="Complainant favour",K39="closed"),1,"")</f>
        <v/>
      </c>
      <c r="V39" s="38" t="str">
        <f t="shared" si="1"/>
        <v/>
      </c>
      <c r="W39" s="38" t="str">
        <f t="shared" si="2"/>
        <v/>
      </c>
      <c r="X39" s="38" t="str">
        <f t="shared" si="3"/>
        <v/>
      </c>
    </row>
    <row r="40" spans="1:24" x14ac:dyDescent="0.3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 t="str">
        <f>IF(B40="Carried Forward",1,"")</f>
        <v/>
      </c>
      <c r="N40" s="37" t="str">
        <f>IF(B40="new",1,"")</f>
        <v/>
      </c>
      <c r="O40" s="37" t="str">
        <f t="shared" si="0"/>
        <v/>
      </c>
      <c r="P40" s="37" t="str">
        <f>IF(AND(H40="resolved internally",L40="0-3 mths"),1,"")</f>
        <v/>
      </c>
      <c r="Q40" s="37" t="str">
        <f>IF(AND(H40="resolved internally",L40="3-6 mths"),1,"")</f>
        <v/>
      </c>
      <c r="R40" s="37" t="str">
        <f>IF(AND(H40="resolved internally",L40="6-12 mths"),1,"")</f>
        <v/>
      </c>
      <c r="S40" s="37" t="str">
        <f>IF(AND(H40="resolved internally",L40="12+ mths"),1,"")</f>
        <v/>
      </c>
      <c r="T40" s="37" t="str">
        <f>IF(AND(H40="Escalated to DRS",I40="This reporting period"),1,"")</f>
        <v/>
      </c>
      <c r="U40" s="37" t="str">
        <f>IF(AND(H40="Escalated to DRS",J40="Complainant favour",K40="closed"),1,"")</f>
        <v/>
      </c>
      <c r="V40" s="38" t="str">
        <f t="shared" si="1"/>
        <v/>
      </c>
      <c r="W40" s="38" t="str">
        <f t="shared" si="2"/>
        <v/>
      </c>
      <c r="X40" s="38" t="str">
        <f t="shared" si="3"/>
        <v/>
      </c>
    </row>
    <row r="41" spans="1:24" x14ac:dyDescent="0.3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 t="str">
        <f>IF(B41="Carried Forward",1,"")</f>
        <v/>
      </c>
      <c r="N41" s="37" t="str">
        <f>IF(B41="new",1,"")</f>
        <v/>
      </c>
      <c r="O41" s="37" t="str">
        <f t="shared" si="0"/>
        <v/>
      </c>
      <c r="P41" s="37" t="str">
        <f>IF(AND(H41="resolved internally",L41="0-3 mths"),1,"")</f>
        <v/>
      </c>
      <c r="Q41" s="37" t="str">
        <f>IF(AND(H41="resolved internally",L41="3-6 mths"),1,"")</f>
        <v/>
      </c>
      <c r="R41" s="37" t="str">
        <f>IF(AND(H41="resolved internally",L41="6-12 mths"),1,"")</f>
        <v/>
      </c>
      <c r="S41" s="37" t="str">
        <f>IF(AND(H41="resolved internally",L41="12+ mths"),1,"")</f>
        <v/>
      </c>
      <c r="T41" s="37" t="str">
        <f>IF(AND(H41="Escalated to DRS",I41="This reporting period"),1,"")</f>
        <v/>
      </c>
      <c r="U41" s="37" t="str">
        <f>IF(AND(H41="Escalated to DRS",J41="Complainant favour",K41="closed"),1,"")</f>
        <v/>
      </c>
      <c r="V41" s="38" t="str">
        <f t="shared" si="1"/>
        <v/>
      </c>
      <c r="W41" s="38" t="str">
        <f t="shared" si="2"/>
        <v/>
      </c>
      <c r="X41" s="38" t="str">
        <f t="shared" si="3"/>
        <v/>
      </c>
    </row>
    <row r="42" spans="1:24" x14ac:dyDescent="0.3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 t="str">
        <f>IF(B42="Carried Forward",1,"")</f>
        <v/>
      </c>
      <c r="N42" s="37" t="str">
        <f>IF(B42="new",1,"")</f>
        <v/>
      </c>
      <c r="O42" s="37" t="str">
        <f t="shared" si="0"/>
        <v/>
      </c>
      <c r="P42" s="37" t="str">
        <f>IF(AND(H42="resolved internally",L42="0-3 mths"),1,"")</f>
        <v/>
      </c>
      <c r="Q42" s="37" t="str">
        <f>IF(AND(H42="resolved internally",L42="3-6 mths"),1,"")</f>
        <v/>
      </c>
      <c r="R42" s="37" t="str">
        <f>IF(AND(H42="resolved internally",L42="6-12 mths"),1,"")</f>
        <v/>
      </c>
      <c r="S42" s="37" t="str">
        <f>IF(AND(H42="resolved internally",L42="12+ mths"),1,"")</f>
        <v/>
      </c>
      <c r="T42" s="37" t="str">
        <f>IF(AND(H42="Escalated to DRS",I42="This reporting period"),1,"")</f>
        <v/>
      </c>
      <c r="U42" s="37" t="str">
        <f>IF(AND(H42="Escalated to DRS",J42="Complainant favour",K42="closed"),1,"")</f>
        <v/>
      </c>
      <c r="V42" s="38" t="str">
        <f t="shared" si="1"/>
        <v/>
      </c>
      <c r="W42" s="38" t="str">
        <f t="shared" si="2"/>
        <v/>
      </c>
      <c r="X42" s="38" t="str">
        <f t="shared" si="3"/>
        <v/>
      </c>
    </row>
    <row r="43" spans="1:24" x14ac:dyDescent="0.3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 t="str">
        <f>IF(B43="Carried Forward",1,"")</f>
        <v/>
      </c>
      <c r="N43" s="37" t="str">
        <f>IF(B43="new",1,"")</f>
        <v/>
      </c>
      <c r="O43" s="37" t="str">
        <f t="shared" si="0"/>
        <v/>
      </c>
      <c r="P43" s="37" t="str">
        <f>IF(AND(H43="resolved internally",L43="0-3 mths"),1,"")</f>
        <v/>
      </c>
      <c r="Q43" s="37" t="str">
        <f>IF(AND(H43="resolved internally",L43="3-6 mths"),1,"")</f>
        <v/>
      </c>
      <c r="R43" s="37" t="str">
        <f>IF(AND(H43="resolved internally",L43="6-12 mths"),1,"")</f>
        <v/>
      </c>
      <c r="S43" s="37" t="str">
        <f>IF(AND(H43="resolved internally",L43="12+ mths"),1,"")</f>
        <v/>
      </c>
      <c r="T43" s="37" t="str">
        <f>IF(AND(H43="Escalated to DRS",I43="This reporting period"),1,"")</f>
        <v/>
      </c>
      <c r="U43" s="37" t="str">
        <f>IF(AND(H43="Escalated to DRS",J43="Complainant favour",K43="closed"),1,"")</f>
        <v/>
      </c>
      <c r="V43" s="38" t="str">
        <f t="shared" si="1"/>
        <v/>
      </c>
      <c r="W43" s="38" t="str">
        <f t="shared" si="2"/>
        <v/>
      </c>
      <c r="X43" s="38" t="str">
        <f t="shared" si="3"/>
        <v/>
      </c>
    </row>
    <row r="44" spans="1:24" x14ac:dyDescent="0.3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 t="str">
        <f>IF(B44="Carried Forward",1,"")</f>
        <v/>
      </c>
      <c r="N44" s="37" t="str">
        <f>IF(B44="new",1,"")</f>
        <v/>
      </c>
      <c r="O44" s="37" t="str">
        <f t="shared" si="0"/>
        <v/>
      </c>
      <c r="P44" s="37" t="str">
        <f>IF(AND(H44="resolved internally",L44="0-3 mths"),1,"")</f>
        <v/>
      </c>
      <c r="Q44" s="37" t="str">
        <f>IF(AND(H44="resolved internally",L44="3-6 mths"),1,"")</f>
        <v/>
      </c>
      <c r="R44" s="37" t="str">
        <f>IF(AND(H44="resolved internally",L44="6-12 mths"),1,"")</f>
        <v/>
      </c>
      <c r="S44" s="37" t="str">
        <f>IF(AND(H44="resolved internally",L44="12+ mths"),1,"")</f>
        <v/>
      </c>
      <c r="T44" s="37" t="str">
        <f>IF(AND(H44="Escalated to DRS",I44="This reporting period"),1,"")</f>
        <v/>
      </c>
      <c r="U44" s="37" t="str">
        <f>IF(AND(H44="Escalated to DRS",J44="Complainant favour",K44="closed"),1,"")</f>
        <v/>
      </c>
      <c r="V44" s="38" t="str">
        <f t="shared" si="1"/>
        <v/>
      </c>
      <c r="W44" s="38" t="str">
        <f t="shared" si="2"/>
        <v/>
      </c>
      <c r="X44" s="38" t="str">
        <f t="shared" si="3"/>
        <v/>
      </c>
    </row>
    <row r="45" spans="1:24" x14ac:dyDescent="0.3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7" t="str">
        <f>IF(B45="Carried Forward",1,"")</f>
        <v/>
      </c>
      <c r="N45" s="37" t="str">
        <f>IF(B45="new",1,"")</f>
        <v/>
      </c>
      <c r="O45" s="37" t="str">
        <f t="shared" si="0"/>
        <v/>
      </c>
      <c r="P45" s="37" t="str">
        <f>IF(AND(H45="resolved internally",L45="0-3 mths"),1,"")</f>
        <v/>
      </c>
      <c r="Q45" s="37" t="str">
        <f>IF(AND(H45="resolved internally",L45="3-6 mths"),1,"")</f>
        <v/>
      </c>
      <c r="R45" s="37" t="str">
        <f>IF(AND(H45="resolved internally",L45="6-12 mths"),1,"")</f>
        <v/>
      </c>
      <c r="S45" s="37" t="str">
        <f>IF(AND(H45="resolved internally",L45="12+ mths"),1,"")</f>
        <v/>
      </c>
      <c r="T45" s="37" t="str">
        <f>IF(AND(H45="Escalated to DRS",I45="This reporting period"),1,"")</f>
        <v/>
      </c>
      <c r="U45" s="37" t="str">
        <f>IF(AND(H45="Escalated to DRS",J45="Complainant favour",K45="closed"),1,"")</f>
        <v/>
      </c>
      <c r="V45" s="38" t="str">
        <f t="shared" si="1"/>
        <v/>
      </c>
      <c r="W45" s="38" t="str">
        <f t="shared" si="2"/>
        <v/>
      </c>
      <c r="X45" s="38" t="str">
        <f t="shared" si="3"/>
        <v/>
      </c>
    </row>
    <row r="46" spans="1:24" x14ac:dyDescent="0.3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 t="str">
        <f>IF(B46="Carried Forward",1,"")</f>
        <v/>
      </c>
      <c r="N46" s="37" t="str">
        <f>IF(B46="new",1,"")</f>
        <v/>
      </c>
      <c r="O46" s="37" t="str">
        <f t="shared" si="0"/>
        <v/>
      </c>
      <c r="P46" s="37" t="str">
        <f>IF(AND(H46="resolved internally",L46="0-3 mths"),1,"")</f>
        <v/>
      </c>
      <c r="Q46" s="37" t="str">
        <f>IF(AND(H46="resolved internally",L46="3-6 mths"),1,"")</f>
        <v/>
      </c>
      <c r="R46" s="37" t="str">
        <f>IF(AND(H46="resolved internally",L46="6-12 mths"),1,"")</f>
        <v/>
      </c>
      <c r="S46" s="37" t="str">
        <f>IF(AND(H46="resolved internally",L46="12+ mths"),1,"")</f>
        <v/>
      </c>
      <c r="T46" s="37" t="str">
        <f>IF(AND(H46="Escalated to DRS",I46="This reporting period"),1,"")</f>
        <v/>
      </c>
      <c r="U46" s="37" t="str">
        <f>IF(AND(H46="Escalated to DRS",J46="Complainant favour",K46="closed"),1,"")</f>
        <v/>
      </c>
      <c r="V46" s="38" t="str">
        <f t="shared" si="1"/>
        <v/>
      </c>
      <c r="W46" s="38" t="str">
        <f t="shared" si="2"/>
        <v/>
      </c>
      <c r="X46" s="38" t="str">
        <f t="shared" si="3"/>
        <v/>
      </c>
    </row>
    <row r="47" spans="1:24" x14ac:dyDescent="0.3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 t="str">
        <f>IF(B47="Carried Forward",1,"")</f>
        <v/>
      </c>
      <c r="N47" s="37" t="str">
        <f>IF(B47="new",1,"")</f>
        <v/>
      </c>
      <c r="O47" s="37" t="str">
        <f t="shared" si="0"/>
        <v/>
      </c>
      <c r="P47" s="37" t="str">
        <f>IF(AND(H47="resolved internally",L47="0-3 mths"),1,"")</f>
        <v/>
      </c>
      <c r="Q47" s="37" t="str">
        <f>IF(AND(H47="resolved internally",L47="3-6 mths"),1,"")</f>
        <v/>
      </c>
      <c r="R47" s="37" t="str">
        <f>IF(AND(H47="resolved internally",L47="6-12 mths"),1,"")</f>
        <v/>
      </c>
      <c r="S47" s="37" t="str">
        <f>IF(AND(H47="resolved internally",L47="12+ mths"),1,"")</f>
        <v/>
      </c>
      <c r="T47" s="37" t="str">
        <f>IF(AND(H47="Escalated to DRS",I47="This reporting period"),1,"")</f>
        <v/>
      </c>
      <c r="U47" s="37" t="str">
        <f>IF(AND(H47="Escalated to DRS",J47="Complainant favour",K47="closed"),1,"")</f>
        <v/>
      </c>
      <c r="V47" s="38" t="str">
        <f t="shared" si="1"/>
        <v/>
      </c>
      <c r="W47" s="38" t="str">
        <f t="shared" si="2"/>
        <v/>
      </c>
      <c r="X47" s="38" t="str">
        <f t="shared" si="3"/>
        <v/>
      </c>
    </row>
    <row r="48" spans="1:24" x14ac:dyDescent="0.3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 t="str">
        <f>IF(B48="Carried Forward",1,"")</f>
        <v/>
      </c>
      <c r="N48" s="37" t="str">
        <f>IF(B48="new",1,"")</f>
        <v/>
      </c>
      <c r="O48" s="37" t="str">
        <f t="shared" si="0"/>
        <v/>
      </c>
      <c r="P48" s="37" t="str">
        <f>IF(AND(H48="resolved internally",L48="0-3 mths"),1,"")</f>
        <v/>
      </c>
      <c r="Q48" s="37" t="str">
        <f>IF(AND(H48="resolved internally",L48="3-6 mths"),1,"")</f>
        <v/>
      </c>
      <c r="R48" s="37" t="str">
        <f>IF(AND(H48="resolved internally",L48="6-12 mths"),1,"")</f>
        <v/>
      </c>
      <c r="S48" s="37" t="str">
        <f>IF(AND(H48="resolved internally",L48="12+ mths"),1,"")</f>
        <v/>
      </c>
      <c r="T48" s="37" t="str">
        <f>IF(AND(H48="Escalated to DRS",I48="This reporting period"),1,"")</f>
        <v/>
      </c>
      <c r="U48" s="37" t="str">
        <f>IF(AND(H48="Escalated to DRS",J48="Complainant favour",K48="closed"),1,"")</f>
        <v/>
      </c>
      <c r="V48" s="38" t="str">
        <f t="shared" si="1"/>
        <v/>
      </c>
      <c r="W48" s="38" t="str">
        <f t="shared" si="2"/>
        <v/>
      </c>
      <c r="X48" s="38" t="str">
        <f t="shared" si="3"/>
        <v/>
      </c>
    </row>
    <row r="49" spans="1:24" x14ac:dyDescent="0.3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 t="str">
        <f>IF(B49="Carried Forward",1,"")</f>
        <v/>
      </c>
      <c r="N49" s="37" t="str">
        <f>IF(B49="new",1,"")</f>
        <v/>
      </c>
      <c r="O49" s="37" t="str">
        <f t="shared" si="0"/>
        <v/>
      </c>
      <c r="P49" s="37" t="str">
        <f>IF(AND(H49="resolved internally",L49="0-3 mths"),1,"")</f>
        <v/>
      </c>
      <c r="Q49" s="37" t="str">
        <f>IF(AND(H49="resolved internally",L49="3-6 mths"),1,"")</f>
        <v/>
      </c>
      <c r="R49" s="37" t="str">
        <f>IF(AND(H49="resolved internally",L49="6-12 mths"),1,"")</f>
        <v/>
      </c>
      <c r="S49" s="37" t="str">
        <f>IF(AND(H49="resolved internally",L49="12+ mths"),1,"")</f>
        <v/>
      </c>
      <c r="T49" s="37" t="str">
        <f>IF(AND(H49="Escalated to DRS",I49="This reporting period"),1,"")</f>
        <v/>
      </c>
      <c r="U49" s="37" t="str">
        <f>IF(AND(H49="Escalated to DRS",J49="Complainant favour",K49="closed"),1,"")</f>
        <v/>
      </c>
      <c r="V49" s="38" t="str">
        <f t="shared" si="1"/>
        <v/>
      </c>
      <c r="W49" s="38" t="str">
        <f t="shared" si="2"/>
        <v/>
      </c>
      <c r="X49" s="38" t="str">
        <f t="shared" si="3"/>
        <v/>
      </c>
    </row>
    <row r="50" spans="1:24" x14ac:dyDescent="0.3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7" t="str">
        <f>IF(B50="Carried Forward",1,"")</f>
        <v/>
      </c>
      <c r="N50" s="37" t="str">
        <f>IF(B50="new",1,"")</f>
        <v/>
      </c>
      <c r="O50" s="37" t="str">
        <f t="shared" si="0"/>
        <v/>
      </c>
      <c r="P50" s="37" t="str">
        <f>IF(AND(H50="resolved internally",L50="0-3 mths"),1,"")</f>
        <v/>
      </c>
      <c r="Q50" s="37" t="str">
        <f>IF(AND(H50="resolved internally",L50="3-6 mths"),1,"")</f>
        <v/>
      </c>
      <c r="R50" s="37" t="str">
        <f>IF(AND(H50="resolved internally",L50="6-12 mths"),1,"")</f>
        <v/>
      </c>
      <c r="S50" s="37" t="str">
        <f>IF(AND(H50="resolved internally",L50="12+ mths"),1,"")</f>
        <v/>
      </c>
      <c r="T50" s="37" t="str">
        <f>IF(AND(H50="Escalated to DRS",I50="This reporting period"),1,"")</f>
        <v/>
      </c>
      <c r="U50" s="37" t="str">
        <f>IF(AND(H50="Escalated to DRS",J50="Complainant favour",K50="closed"),1,"")</f>
        <v/>
      </c>
      <c r="V50" s="38" t="str">
        <f t="shared" si="1"/>
        <v/>
      </c>
      <c r="W50" s="38" t="str">
        <f t="shared" si="2"/>
        <v/>
      </c>
      <c r="X50" s="38" t="str">
        <f t="shared" si="3"/>
        <v/>
      </c>
    </row>
    <row r="51" spans="1:24" x14ac:dyDescent="0.3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7" t="str">
        <f>IF(B51="Carried Forward",1,"")</f>
        <v/>
      </c>
      <c r="N51" s="37" t="str">
        <f>IF(B51="new",1,"")</f>
        <v/>
      </c>
      <c r="O51" s="37" t="str">
        <f t="shared" si="0"/>
        <v/>
      </c>
      <c r="P51" s="37" t="str">
        <f>IF(AND(H51="resolved internally",L51="0-3 mths"),1,"")</f>
        <v/>
      </c>
      <c r="Q51" s="37" t="str">
        <f>IF(AND(H51="resolved internally",L51="3-6 mths"),1,"")</f>
        <v/>
      </c>
      <c r="R51" s="37" t="str">
        <f>IF(AND(H51="resolved internally",L51="6-12 mths"),1,"")</f>
        <v/>
      </c>
      <c r="S51" s="37" t="str">
        <f>IF(AND(H51="resolved internally",L51="12+ mths"),1,"")</f>
        <v/>
      </c>
      <c r="T51" s="37" t="str">
        <f>IF(AND(H51="Escalated to DRS",I51="This reporting period"),1,"")</f>
        <v/>
      </c>
      <c r="U51" s="37" t="str">
        <f>IF(AND(H51="Escalated to DRS",J51="Complainant favour",K51="closed"),1,"")</f>
        <v/>
      </c>
      <c r="V51" s="38" t="str">
        <f t="shared" si="1"/>
        <v/>
      </c>
      <c r="W51" s="38" t="str">
        <f t="shared" si="2"/>
        <v/>
      </c>
      <c r="X51" s="38" t="str">
        <f t="shared" si="3"/>
        <v/>
      </c>
    </row>
    <row r="52" spans="1:24" x14ac:dyDescent="0.3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 t="str">
        <f>IF(B52="Carried Forward",1,"")</f>
        <v/>
      </c>
      <c r="N52" s="37" t="str">
        <f>IF(B52="new",1,"")</f>
        <v/>
      </c>
      <c r="O52" s="37" t="str">
        <f t="shared" si="0"/>
        <v/>
      </c>
      <c r="P52" s="37" t="str">
        <f>IF(AND(H52="resolved internally",L52="0-3 mths"),1,"")</f>
        <v/>
      </c>
      <c r="Q52" s="37" t="str">
        <f>IF(AND(H52="resolved internally",L52="3-6 mths"),1,"")</f>
        <v/>
      </c>
      <c r="R52" s="37" t="str">
        <f>IF(AND(H52="resolved internally",L52="6-12 mths"),1,"")</f>
        <v/>
      </c>
      <c r="S52" s="37" t="str">
        <f>IF(AND(H52="resolved internally",L52="12+ mths"),1,"")</f>
        <v/>
      </c>
      <c r="T52" s="37" t="str">
        <f>IF(AND(H52="Escalated to DRS",I52="This reporting period"),1,"")</f>
        <v/>
      </c>
      <c r="U52" s="37" t="str">
        <f>IF(AND(H52="Escalated to DRS",J52="Complainant favour",K52="closed"),1,"")</f>
        <v/>
      </c>
      <c r="V52" s="38" t="str">
        <f t="shared" si="1"/>
        <v/>
      </c>
      <c r="W52" s="38" t="str">
        <f t="shared" si="2"/>
        <v/>
      </c>
      <c r="X52" s="38" t="str">
        <f t="shared" si="3"/>
        <v/>
      </c>
    </row>
    <row r="53" spans="1:24" x14ac:dyDescent="0.3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7" t="str">
        <f>IF(B53="Carried Forward",1,"")</f>
        <v/>
      </c>
      <c r="N53" s="37" t="str">
        <f>IF(B53="new",1,"")</f>
        <v/>
      </c>
      <c r="O53" s="37" t="str">
        <f t="shared" si="0"/>
        <v/>
      </c>
      <c r="P53" s="37" t="str">
        <f>IF(AND(H53="resolved internally",L53="0-3 mths"),1,"")</f>
        <v/>
      </c>
      <c r="Q53" s="37" t="str">
        <f>IF(AND(H53="resolved internally",L53="3-6 mths"),1,"")</f>
        <v/>
      </c>
      <c r="R53" s="37" t="str">
        <f>IF(AND(H53="resolved internally",L53="6-12 mths"),1,"")</f>
        <v/>
      </c>
      <c r="S53" s="37" t="str">
        <f>IF(AND(H53="resolved internally",L53="12+ mths"),1,"")</f>
        <v/>
      </c>
      <c r="T53" s="37" t="str">
        <f>IF(AND(H53="Escalated to DRS",I53="This reporting period"),1,"")</f>
        <v/>
      </c>
      <c r="U53" s="37" t="str">
        <f>IF(AND(H53="Escalated to DRS",J53="Complainant favour",K53="closed"),1,"")</f>
        <v/>
      </c>
      <c r="V53" s="38" t="str">
        <f t="shared" si="1"/>
        <v/>
      </c>
      <c r="W53" s="38" t="str">
        <f t="shared" si="2"/>
        <v/>
      </c>
      <c r="X53" s="38" t="str">
        <f t="shared" si="3"/>
        <v/>
      </c>
    </row>
    <row r="54" spans="1:24" x14ac:dyDescent="0.3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7" t="str">
        <f>IF(B54="Carried Forward",1,"")</f>
        <v/>
      </c>
      <c r="N54" s="37" t="str">
        <f>IF(B54="new",1,"")</f>
        <v/>
      </c>
      <c r="O54" s="37" t="str">
        <f t="shared" si="0"/>
        <v/>
      </c>
      <c r="P54" s="37" t="str">
        <f>IF(AND(H54="resolved internally",L54="0-3 mths"),1,"")</f>
        <v/>
      </c>
      <c r="Q54" s="37" t="str">
        <f>IF(AND(H54="resolved internally",L54="3-6 mths"),1,"")</f>
        <v/>
      </c>
      <c r="R54" s="37" t="str">
        <f>IF(AND(H54="resolved internally",L54="6-12 mths"),1,"")</f>
        <v/>
      </c>
      <c r="S54" s="37" t="str">
        <f>IF(AND(H54="resolved internally",L54="12+ mths"),1,"")</f>
        <v/>
      </c>
      <c r="T54" s="37" t="str">
        <f>IF(AND(H54="Escalated to DRS",I54="This reporting period"),1,"")</f>
        <v/>
      </c>
      <c r="U54" s="37" t="str">
        <f>IF(AND(H54="Escalated to DRS",J54="Complainant favour",K54="closed"),1,"")</f>
        <v/>
      </c>
      <c r="V54" s="38" t="str">
        <f t="shared" si="1"/>
        <v/>
      </c>
      <c r="W54" s="38" t="str">
        <f t="shared" si="2"/>
        <v/>
      </c>
      <c r="X54" s="38" t="str">
        <f t="shared" si="3"/>
        <v/>
      </c>
    </row>
    <row r="55" spans="1:24" x14ac:dyDescent="0.3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7" t="str">
        <f>IF(B55="Carried Forward",1,"")</f>
        <v/>
      </c>
      <c r="N55" s="37" t="str">
        <f>IF(B55="new",1,"")</f>
        <v/>
      </c>
      <c r="O55" s="37" t="str">
        <f t="shared" si="0"/>
        <v/>
      </c>
      <c r="P55" s="37" t="str">
        <f>IF(AND(H55="resolved internally",L55="0-3 mths"),1,"")</f>
        <v/>
      </c>
      <c r="Q55" s="37" t="str">
        <f>IF(AND(H55="resolved internally",L55="3-6 mths"),1,"")</f>
        <v/>
      </c>
      <c r="R55" s="37" t="str">
        <f>IF(AND(H55="resolved internally",L55="6-12 mths"),1,"")</f>
        <v/>
      </c>
      <c r="S55" s="37" t="str">
        <f>IF(AND(H55="resolved internally",L55="12+ mths"),1,"")</f>
        <v/>
      </c>
      <c r="T55" s="37" t="str">
        <f>IF(AND(H55="Escalated to DRS",I55="This reporting period"),1,"")</f>
        <v/>
      </c>
      <c r="U55" s="37" t="str">
        <f>IF(AND(H55="Escalated to DRS",J55="Complainant favour",K55="closed"),1,"")</f>
        <v/>
      </c>
      <c r="V55" s="38" t="str">
        <f t="shared" si="1"/>
        <v/>
      </c>
      <c r="W55" s="38" t="str">
        <f t="shared" si="2"/>
        <v/>
      </c>
      <c r="X55" s="38" t="str">
        <f t="shared" si="3"/>
        <v/>
      </c>
    </row>
    <row r="56" spans="1:24" x14ac:dyDescent="0.3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 t="str">
        <f>IF(B56="Carried Forward",1,"")</f>
        <v/>
      </c>
      <c r="N56" s="37" t="str">
        <f>IF(B56="new",1,"")</f>
        <v/>
      </c>
      <c r="O56" s="37" t="str">
        <f t="shared" si="0"/>
        <v/>
      </c>
      <c r="P56" s="37" t="str">
        <f>IF(AND(H56="resolved internally",L56="0-3 mths"),1,"")</f>
        <v/>
      </c>
      <c r="Q56" s="37" t="str">
        <f>IF(AND(H56="resolved internally",L56="3-6 mths"),1,"")</f>
        <v/>
      </c>
      <c r="R56" s="37" t="str">
        <f>IF(AND(H56="resolved internally",L56="6-12 mths"),1,"")</f>
        <v/>
      </c>
      <c r="S56" s="37" t="str">
        <f>IF(AND(H56="resolved internally",L56="12+ mths"),1,"")</f>
        <v/>
      </c>
      <c r="T56" s="37" t="str">
        <f>IF(AND(H56="Escalated to DRS",I56="This reporting period"),1,"")</f>
        <v/>
      </c>
      <c r="U56" s="37" t="str">
        <f>IF(AND(H56="Escalated to DRS",J56="Complainant favour",K56="closed"),1,"")</f>
        <v/>
      </c>
      <c r="V56" s="38" t="str">
        <f t="shared" si="1"/>
        <v/>
      </c>
      <c r="W56" s="38" t="str">
        <f t="shared" si="2"/>
        <v/>
      </c>
      <c r="X56" s="38" t="str">
        <f t="shared" si="3"/>
        <v/>
      </c>
    </row>
    <row r="57" spans="1:24" x14ac:dyDescent="0.3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7" t="str">
        <f>IF(B57="Carried Forward",1,"")</f>
        <v/>
      </c>
      <c r="N57" s="37" t="str">
        <f>IF(B57="new",1,"")</f>
        <v/>
      </c>
      <c r="O57" s="37" t="str">
        <f t="shared" si="0"/>
        <v/>
      </c>
      <c r="P57" s="37" t="str">
        <f>IF(AND(H57="resolved internally",L57="0-3 mths"),1,"")</f>
        <v/>
      </c>
      <c r="Q57" s="37" t="str">
        <f>IF(AND(H57="resolved internally",L57="3-6 mths"),1,"")</f>
        <v/>
      </c>
      <c r="R57" s="37" t="str">
        <f>IF(AND(H57="resolved internally",L57="6-12 mths"),1,"")</f>
        <v/>
      </c>
      <c r="S57" s="37" t="str">
        <f>IF(AND(H57="resolved internally",L57="12+ mths"),1,"")</f>
        <v/>
      </c>
      <c r="T57" s="37" t="str">
        <f>IF(AND(H57="Escalated to DRS",I57="This reporting period"),1,"")</f>
        <v/>
      </c>
      <c r="U57" s="37" t="str">
        <f>IF(AND(H57="Escalated to DRS",J57="Complainant favour",K57="closed"),1,"")</f>
        <v/>
      </c>
      <c r="V57" s="38" t="str">
        <f t="shared" si="1"/>
        <v/>
      </c>
      <c r="W57" s="38" t="str">
        <f t="shared" si="2"/>
        <v/>
      </c>
      <c r="X57" s="38" t="str">
        <f t="shared" si="3"/>
        <v/>
      </c>
    </row>
    <row r="58" spans="1:24" x14ac:dyDescent="0.3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 t="str">
        <f>IF(B58="Carried Forward",1,"")</f>
        <v/>
      </c>
      <c r="N58" s="37" t="str">
        <f>IF(B58="new",1,"")</f>
        <v/>
      </c>
      <c r="O58" s="37" t="str">
        <f t="shared" si="0"/>
        <v/>
      </c>
      <c r="P58" s="37" t="str">
        <f>IF(AND(H58="resolved internally",L58="0-3 mths"),1,"")</f>
        <v/>
      </c>
      <c r="Q58" s="37" t="str">
        <f>IF(AND(H58="resolved internally",L58="3-6 mths"),1,"")</f>
        <v/>
      </c>
      <c r="R58" s="37" t="str">
        <f>IF(AND(H58="resolved internally",L58="6-12 mths"),1,"")</f>
        <v/>
      </c>
      <c r="S58" s="37" t="str">
        <f>IF(AND(H58="resolved internally",L58="12+ mths"),1,"")</f>
        <v/>
      </c>
      <c r="T58" s="37" t="str">
        <f>IF(AND(H58="Escalated to DRS",I58="This reporting period"),1,"")</f>
        <v/>
      </c>
      <c r="U58" s="37" t="str">
        <f>IF(AND(H58="Escalated to DRS",J58="Complainant favour",K58="closed"),1,"")</f>
        <v/>
      </c>
      <c r="V58" s="38" t="str">
        <f t="shared" si="1"/>
        <v/>
      </c>
      <c r="W58" s="38" t="str">
        <f t="shared" si="2"/>
        <v/>
      </c>
      <c r="X58" s="38" t="str">
        <f t="shared" si="3"/>
        <v/>
      </c>
    </row>
    <row r="59" spans="1:24" x14ac:dyDescent="0.3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7" t="str">
        <f>IF(B59="Carried Forward",1,"")</f>
        <v/>
      </c>
      <c r="N59" s="37" t="str">
        <f>IF(B59="new",1,"")</f>
        <v/>
      </c>
      <c r="O59" s="37" t="str">
        <f t="shared" si="0"/>
        <v/>
      </c>
      <c r="P59" s="37" t="str">
        <f>IF(AND(H59="resolved internally",L59="0-3 mths"),1,"")</f>
        <v/>
      </c>
      <c r="Q59" s="37" t="str">
        <f>IF(AND(H59="resolved internally",L59="3-6 mths"),1,"")</f>
        <v/>
      </c>
      <c r="R59" s="37" t="str">
        <f>IF(AND(H59="resolved internally",L59="6-12 mths"),1,"")</f>
        <v/>
      </c>
      <c r="S59" s="37" t="str">
        <f>IF(AND(H59="resolved internally",L59="12+ mths"),1,"")</f>
        <v/>
      </c>
      <c r="T59" s="37" t="str">
        <f>IF(AND(H59="Escalated to DRS",I59="This reporting period"),1,"")</f>
        <v/>
      </c>
      <c r="U59" s="37" t="str">
        <f>IF(AND(H59="Escalated to DRS",J59="Complainant favour",K59="closed"),1,"")</f>
        <v/>
      </c>
      <c r="V59" s="38" t="str">
        <f t="shared" si="1"/>
        <v/>
      </c>
      <c r="W59" s="38" t="str">
        <f t="shared" si="2"/>
        <v/>
      </c>
      <c r="X59" s="38" t="str">
        <f t="shared" si="3"/>
        <v/>
      </c>
    </row>
    <row r="60" spans="1:24" x14ac:dyDescent="0.3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7" t="str">
        <f>IF(B60="Carried Forward",1,"")</f>
        <v/>
      </c>
      <c r="N60" s="37" t="str">
        <f>IF(B60="new",1,"")</f>
        <v/>
      </c>
      <c r="O60" s="37" t="str">
        <f t="shared" si="0"/>
        <v/>
      </c>
      <c r="P60" s="37" t="str">
        <f>IF(AND(H60="resolved internally",L60="0-3 mths"),1,"")</f>
        <v/>
      </c>
      <c r="Q60" s="37" t="str">
        <f>IF(AND(H60="resolved internally",L60="3-6 mths"),1,"")</f>
        <v/>
      </c>
      <c r="R60" s="37" t="str">
        <f>IF(AND(H60="resolved internally",L60="6-12 mths"),1,"")</f>
        <v/>
      </c>
      <c r="S60" s="37" t="str">
        <f>IF(AND(H60="resolved internally",L60="12+ mths"),1,"")</f>
        <v/>
      </c>
      <c r="T60" s="37" t="str">
        <f>IF(AND(H60="Escalated to DRS",I60="This reporting period"),1,"")</f>
        <v/>
      </c>
      <c r="U60" s="37" t="str">
        <f>IF(AND(H60="Escalated to DRS",J60="Complainant favour",K60="closed"),1,"")</f>
        <v/>
      </c>
      <c r="V60" s="38" t="str">
        <f t="shared" si="1"/>
        <v/>
      </c>
      <c r="W60" s="38" t="str">
        <f t="shared" si="2"/>
        <v/>
      </c>
      <c r="X60" s="38" t="str">
        <f t="shared" si="3"/>
        <v/>
      </c>
    </row>
    <row r="61" spans="1:24" x14ac:dyDescent="0.3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7" t="str">
        <f>IF(B61="Carried Forward",1,"")</f>
        <v/>
      </c>
      <c r="N61" s="37" t="str">
        <f>IF(B61="new",1,"")</f>
        <v/>
      </c>
      <c r="O61" s="37" t="str">
        <f t="shared" si="0"/>
        <v/>
      </c>
      <c r="P61" s="37" t="str">
        <f>IF(AND(H61="resolved internally",L61="0-3 mths"),1,"")</f>
        <v/>
      </c>
      <c r="Q61" s="37" t="str">
        <f>IF(AND(H61="resolved internally",L61="3-6 mths"),1,"")</f>
        <v/>
      </c>
      <c r="R61" s="37" t="str">
        <f>IF(AND(H61="resolved internally",L61="6-12 mths"),1,"")</f>
        <v/>
      </c>
      <c r="S61" s="37" t="str">
        <f>IF(AND(H61="resolved internally",L61="12+ mths"),1,"")</f>
        <v/>
      </c>
      <c r="T61" s="37" t="str">
        <f>IF(AND(H61="Escalated to DRS",I61="This reporting period"),1,"")</f>
        <v/>
      </c>
      <c r="U61" s="37" t="str">
        <f>IF(AND(H61="Escalated to DRS",J61="Complainant favour",K61="closed"),1,"")</f>
        <v/>
      </c>
      <c r="V61" s="38" t="str">
        <f t="shared" si="1"/>
        <v/>
      </c>
      <c r="W61" s="38" t="str">
        <f t="shared" si="2"/>
        <v/>
      </c>
      <c r="X61" s="38" t="str">
        <f t="shared" si="3"/>
        <v/>
      </c>
    </row>
    <row r="62" spans="1:24" x14ac:dyDescent="0.3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 t="str">
        <f>IF(B62="Carried Forward",1,"")</f>
        <v/>
      </c>
      <c r="N62" s="37" t="str">
        <f>IF(B62="new",1,"")</f>
        <v/>
      </c>
      <c r="O62" s="37" t="str">
        <f t="shared" si="0"/>
        <v/>
      </c>
      <c r="P62" s="37" t="str">
        <f>IF(AND(H62="resolved internally",L62="0-3 mths"),1,"")</f>
        <v/>
      </c>
      <c r="Q62" s="37" t="str">
        <f>IF(AND(H62="resolved internally",L62="3-6 mths"),1,"")</f>
        <v/>
      </c>
      <c r="R62" s="37" t="str">
        <f>IF(AND(H62="resolved internally",L62="6-12 mths"),1,"")</f>
        <v/>
      </c>
      <c r="S62" s="37" t="str">
        <f>IF(AND(H62="resolved internally",L62="12+ mths"),1,"")</f>
        <v/>
      </c>
      <c r="T62" s="37" t="str">
        <f>IF(AND(H62="Escalated to DRS",I62="This reporting period"),1,"")</f>
        <v/>
      </c>
      <c r="U62" s="37" t="str">
        <f>IF(AND(H62="Escalated to DRS",J62="Complainant favour",K62="closed"),1,"")</f>
        <v/>
      </c>
      <c r="V62" s="38" t="str">
        <f t="shared" si="1"/>
        <v/>
      </c>
      <c r="W62" s="38" t="str">
        <f t="shared" si="2"/>
        <v/>
      </c>
      <c r="X62" s="38" t="str">
        <f t="shared" si="3"/>
        <v/>
      </c>
    </row>
    <row r="63" spans="1:24" x14ac:dyDescent="0.3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7" t="str">
        <f>IF(B63="Carried Forward",1,"")</f>
        <v/>
      </c>
      <c r="N63" s="37" t="str">
        <f>IF(B63="new",1,"")</f>
        <v/>
      </c>
      <c r="O63" s="37" t="str">
        <f t="shared" si="0"/>
        <v/>
      </c>
      <c r="P63" s="37" t="str">
        <f>IF(AND(H63="resolved internally",L63="0-3 mths"),1,"")</f>
        <v/>
      </c>
      <c r="Q63" s="37" t="str">
        <f>IF(AND(H63="resolved internally",L63="3-6 mths"),1,"")</f>
        <v/>
      </c>
      <c r="R63" s="37" t="str">
        <f>IF(AND(H63="resolved internally",L63="6-12 mths"),1,"")</f>
        <v/>
      </c>
      <c r="S63" s="37" t="str">
        <f>IF(AND(H63="resolved internally",L63="12+ mths"),1,"")</f>
        <v/>
      </c>
      <c r="T63" s="37" t="str">
        <f>IF(AND(H63="Escalated to DRS",I63="This reporting period"),1,"")</f>
        <v/>
      </c>
      <c r="U63" s="37" t="str">
        <f>IF(AND(H63="Escalated to DRS",J63="Complainant favour",K63="closed"),1,"")</f>
        <v/>
      </c>
      <c r="V63" s="38" t="str">
        <f t="shared" si="1"/>
        <v/>
      </c>
      <c r="W63" s="38" t="str">
        <f t="shared" si="2"/>
        <v/>
      </c>
      <c r="X63" s="38" t="str">
        <f t="shared" si="3"/>
        <v/>
      </c>
    </row>
    <row r="64" spans="1:24" x14ac:dyDescent="0.3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7" t="str">
        <f>IF(B64="Carried Forward",1,"")</f>
        <v/>
      </c>
      <c r="N64" s="37" t="str">
        <f>IF(B64="new",1,"")</f>
        <v/>
      </c>
      <c r="O64" s="37" t="str">
        <f t="shared" si="0"/>
        <v/>
      </c>
      <c r="P64" s="37" t="str">
        <f>IF(AND(H64="resolved internally",L64="0-3 mths"),1,"")</f>
        <v/>
      </c>
      <c r="Q64" s="37" t="str">
        <f>IF(AND(H64="resolved internally",L64="3-6 mths"),1,"")</f>
        <v/>
      </c>
      <c r="R64" s="37" t="str">
        <f>IF(AND(H64="resolved internally",L64="6-12 mths"),1,"")</f>
        <v/>
      </c>
      <c r="S64" s="37" t="str">
        <f>IF(AND(H64="resolved internally",L64="12+ mths"),1,"")</f>
        <v/>
      </c>
      <c r="T64" s="37" t="str">
        <f>IF(AND(H64="Escalated to DRS",I64="This reporting period"),1,"")</f>
        <v/>
      </c>
      <c r="U64" s="37" t="str">
        <f>IF(AND(H64="Escalated to DRS",J64="Complainant favour",K64="closed"),1,"")</f>
        <v/>
      </c>
      <c r="V64" s="38" t="str">
        <f t="shared" si="1"/>
        <v/>
      </c>
      <c r="W64" s="38" t="str">
        <f t="shared" si="2"/>
        <v/>
      </c>
      <c r="X64" s="38" t="str">
        <f t="shared" si="3"/>
        <v/>
      </c>
    </row>
    <row r="65" spans="1:24" x14ac:dyDescent="0.3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 t="str">
        <f>IF(B65="Carried Forward",1,"")</f>
        <v/>
      </c>
      <c r="N65" s="37" t="str">
        <f>IF(B65="new",1,"")</f>
        <v/>
      </c>
      <c r="O65" s="37" t="str">
        <f t="shared" si="0"/>
        <v/>
      </c>
      <c r="P65" s="37" t="str">
        <f>IF(AND(H65="resolved internally",L65="0-3 mths"),1,"")</f>
        <v/>
      </c>
      <c r="Q65" s="37" t="str">
        <f>IF(AND(H65="resolved internally",L65="3-6 mths"),1,"")</f>
        <v/>
      </c>
      <c r="R65" s="37" t="str">
        <f>IF(AND(H65="resolved internally",L65="6-12 mths"),1,"")</f>
        <v/>
      </c>
      <c r="S65" s="37" t="str">
        <f>IF(AND(H65="resolved internally",L65="12+ mths"),1,"")</f>
        <v/>
      </c>
      <c r="T65" s="37" t="str">
        <f>IF(AND(H65="Escalated to DRS",I65="This reporting period"),1,"")</f>
        <v/>
      </c>
      <c r="U65" s="37" t="str">
        <f>IF(AND(H65="Escalated to DRS",J65="Complainant favour",K65="closed"),1,"")</f>
        <v/>
      </c>
      <c r="V65" s="38" t="str">
        <f t="shared" si="1"/>
        <v/>
      </c>
      <c r="W65" s="38" t="str">
        <f t="shared" si="2"/>
        <v/>
      </c>
      <c r="X65" s="38" t="str">
        <f t="shared" si="3"/>
        <v/>
      </c>
    </row>
    <row r="66" spans="1:24" x14ac:dyDescent="0.3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7" t="str">
        <f>IF(B66="Carried Forward",1,"")</f>
        <v/>
      </c>
      <c r="N66" s="37" t="str">
        <f>IF(B66="new",1,"")</f>
        <v/>
      </c>
      <c r="O66" s="37" t="str">
        <f t="shared" si="0"/>
        <v/>
      </c>
      <c r="P66" s="37" t="str">
        <f>IF(AND(H66="resolved internally",L66="0-3 mths"),1,"")</f>
        <v/>
      </c>
      <c r="Q66" s="37" t="str">
        <f>IF(AND(H66="resolved internally",L66="3-6 mths"),1,"")</f>
        <v/>
      </c>
      <c r="R66" s="37" t="str">
        <f>IF(AND(H66="resolved internally",L66="6-12 mths"),1,"")</f>
        <v/>
      </c>
      <c r="S66" s="37" t="str">
        <f>IF(AND(H66="resolved internally",L66="12+ mths"),1,"")</f>
        <v/>
      </c>
      <c r="T66" s="37" t="str">
        <f>IF(AND(H66="Escalated to DRS",I66="This reporting period"),1,"")</f>
        <v/>
      </c>
      <c r="U66" s="37" t="str">
        <f>IF(AND(H66="Escalated to DRS",J66="Complainant favour",K66="closed"),1,"")</f>
        <v/>
      </c>
      <c r="V66" s="38" t="str">
        <f t="shared" si="1"/>
        <v/>
      </c>
      <c r="W66" s="38" t="str">
        <f t="shared" si="2"/>
        <v/>
      </c>
      <c r="X66" s="38" t="str">
        <f t="shared" si="3"/>
        <v/>
      </c>
    </row>
    <row r="67" spans="1:24" x14ac:dyDescent="0.3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7" t="str">
        <f>IF(B67="Carried Forward",1,"")</f>
        <v/>
      </c>
      <c r="N67" s="37" t="str">
        <f>IF(B67="new",1,"")</f>
        <v/>
      </c>
      <c r="O67" s="37" t="str">
        <f t="shared" ref="O67:O130" si="4">IF(H67="no longer vulnerable",1,"")</f>
        <v/>
      </c>
      <c r="P67" s="37" t="str">
        <f>IF(AND(H67="resolved internally",L67="0-3 mths"),1,"")</f>
        <v/>
      </c>
      <c r="Q67" s="37" t="str">
        <f>IF(AND(H67="resolved internally",L67="3-6 mths"),1,"")</f>
        <v/>
      </c>
      <c r="R67" s="37" t="str">
        <f>IF(AND(H67="resolved internally",L67="6-12 mths"),1,"")</f>
        <v/>
      </c>
      <c r="S67" s="37" t="str">
        <f>IF(AND(H67="resolved internally",L67="12+ mths"),1,"")</f>
        <v/>
      </c>
      <c r="T67" s="37" t="str">
        <f>IF(AND(H67="Escalated to DRS",I67="This reporting period"),1,"")</f>
        <v/>
      </c>
      <c r="U67" s="37" t="str">
        <f>IF(AND(H67="Escalated to DRS",J67="Complainant favour",K67="closed"),1,"")</f>
        <v/>
      </c>
      <c r="V67" s="38" t="str">
        <f t="shared" ref="V67:V130" si="5">IF(AND(B67="new",D67="Category 1"),1,"")</f>
        <v/>
      </c>
      <c r="W67" s="38" t="str">
        <f t="shared" ref="W67:W130" si="6">IF(AND(B67="new",D67="Category 2"),1,"")</f>
        <v/>
      </c>
      <c r="X67" s="38" t="str">
        <f t="shared" ref="X67:X130" si="7">IF(AND(B67="new",D67="Category 3"),1,"")</f>
        <v/>
      </c>
    </row>
    <row r="68" spans="1:24" x14ac:dyDescent="0.3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7" t="str">
        <f>IF(B68="Carried Forward",1,"")</f>
        <v/>
      </c>
      <c r="N68" s="37" t="str">
        <f>IF(B68="new",1,"")</f>
        <v/>
      </c>
      <c r="O68" s="37" t="str">
        <f t="shared" si="4"/>
        <v/>
      </c>
      <c r="P68" s="37" t="str">
        <f>IF(AND(H68="resolved internally",L68="0-3 mths"),1,"")</f>
        <v/>
      </c>
      <c r="Q68" s="37" t="str">
        <f>IF(AND(H68="resolved internally",L68="3-6 mths"),1,"")</f>
        <v/>
      </c>
      <c r="R68" s="37" t="str">
        <f>IF(AND(H68="resolved internally",L68="6-12 mths"),1,"")</f>
        <v/>
      </c>
      <c r="S68" s="37" t="str">
        <f>IF(AND(H68="resolved internally",L68="12+ mths"),1,"")</f>
        <v/>
      </c>
      <c r="T68" s="37" t="str">
        <f>IF(AND(H68="Escalated to DRS",I68="This reporting period"),1,"")</f>
        <v/>
      </c>
      <c r="U68" s="37" t="str">
        <f>IF(AND(H68="Escalated to DRS",J68="Complainant favour",K68="closed"),1,"")</f>
        <v/>
      </c>
      <c r="V68" s="38" t="str">
        <f t="shared" si="5"/>
        <v/>
      </c>
      <c r="W68" s="38" t="str">
        <f t="shared" si="6"/>
        <v/>
      </c>
      <c r="X68" s="38" t="str">
        <f t="shared" si="7"/>
        <v/>
      </c>
    </row>
    <row r="69" spans="1:24" x14ac:dyDescent="0.3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7" t="str">
        <f>IF(B69="Carried Forward",1,"")</f>
        <v/>
      </c>
      <c r="N69" s="37" t="str">
        <f>IF(B69="new",1,"")</f>
        <v/>
      </c>
      <c r="O69" s="37" t="str">
        <f t="shared" si="4"/>
        <v/>
      </c>
      <c r="P69" s="37" t="str">
        <f>IF(AND(H69="resolved internally",L69="0-3 mths"),1,"")</f>
        <v/>
      </c>
      <c r="Q69" s="37" t="str">
        <f>IF(AND(H69="resolved internally",L69="3-6 mths"),1,"")</f>
        <v/>
      </c>
      <c r="R69" s="37" t="str">
        <f>IF(AND(H69="resolved internally",L69="6-12 mths"),1,"")</f>
        <v/>
      </c>
      <c r="S69" s="37" t="str">
        <f>IF(AND(H69="resolved internally",L69="12+ mths"),1,"")</f>
        <v/>
      </c>
      <c r="T69" s="37" t="str">
        <f>IF(AND(H69="Escalated to DRS",I69="This reporting period"),1,"")</f>
        <v/>
      </c>
      <c r="U69" s="37" t="str">
        <f>IF(AND(H69="Escalated to DRS",J69="Complainant favour",K69="closed"),1,"")</f>
        <v/>
      </c>
      <c r="V69" s="38" t="str">
        <f t="shared" si="5"/>
        <v/>
      </c>
      <c r="W69" s="38" t="str">
        <f t="shared" si="6"/>
        <v/>
      </c>
      <c r="X69" s="38" t="str">
        <f t="shared" si="7"/>
        <v/>
      </c>
    </row>
    <row r="70" spans="1:24" x14ac:dyDescent="0.3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7" t="str">
        <f>IF(B70="Carried Forward",1,"")</f>
        <v/>
      </c>
      <c r="N70" s="37" t="str">
        <f>IF(B70="new",1,"")</f>
        <v/>
      </c>
      <c r="O70" s="37" t="str">
        <f t="shared" si="4"/>
        <v/>
      </c>
      <c r="P70" s="37" t="str">
        <f>IF(AND(H70="resolved internally",L70="0-3 mths"),1,"")</f>
        <v/>
      </c>
      <c r="Q70" s="37" t="str">
        <f>IF(AND(H70="resolved internally",L70="3-6 mths"),1,"")</f>
        <v/>
      </c>
      <c r="R70" s="37" t="str">
        <f>IF(AND(H70="resolved internally",L70="6-12 mths"),1,"")</f>
        <v/>
      </c>
      <c r="S70" s="37" t="str">
        <f>IF(AND(H70="resolved internally",L70="12+ mths"),1,"")</f>
        <v/>
      </c>
      <c r="T70" s="37" t="str">
        <f>IF(AND(H70="Escalated to DRS",I70="This reporting period"),1,"")</f>
        <v/>
      </c>
      <c r="U70" s="37" t="str">
        <f>IF(AND(H70="Escalated to DRS",J70="Complainant favour",K70="closed"),1,"")</f>
        <v/>
      </c>
      <c r="V70" s="38" t="str">
        <f t="shared" si="5"/>
        <v/>
      </c>
      <c r="W70" s="38" t="str">
        <f t="shared" si="6"/>
        <v/>
      </c>
      <c r="X70" s="38" t="str">
        <f t="shared" si="7"/>
        <v/>
      </c>
    </row>
    <row r="71" spans="1:24" x14ac:dyDescent="0.3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7" t="str">
        <f>IF(B71="Carried Forward",1,"")</f>
        <v/>
      </c>
      <c r="N71" s="37" t="str">
        <f>IF(B71="new",1,"")</f>
        <v/>
      </c>
      <c r="O71" s="37" t="str">
        <f t="shared" si="4"/>
        <v/>
      </c>
      <c r="P71" s="37" t="str">
        <f>IF(AND(H71="resolved internally",L71="0-3 mths"),1,"")</f>
        <v/>
      </c>
      <c r="Q71" s="37" t="str">
        <f>IF(AND(H71="resolved internally",L71="3-6 mths"),1,"")</f>
        <v/>
      </c>
      <c r="R71" s="37" t="str">
        <f>IF(AND(H71="resolved internally",L71="6-12 mths"),1,"")</f>
        <v/>
      </c>
      <c r="S71" s="37" t="str">
        <f>IF(AND(H71="resolved internally",L71="12+ mths"),1,"")</f>
        <v/>
      </c>
      <c r="T71" s="37" t="str">
        <f>IF(AND(H71="Escalated to DRS",I71="This reporting period"),1,"")</f>
        <v/>
      </c>
      <c r="U71" s="37" t="str">
        <f>IF(AND(H71="Escalated to DRS",J71="Complainant favour",K71="closed"),1,"")</f>
        <v/>
      </c>
      <c r="V71" s="38" t="str">
        <f t="shared" si="5"/>
        <v/>
      </c>
      <c r="W71" s="38" t="str">
        <f t="shared" si="6"/>
        <v/>
      </c>
      <c r="X71" s="38" t="str">
        <f t="shared" si="7"/>
        <v/>
      </c>
    </row>
    <row r="72" spans="1:24" x14ac:dyDescent="0.3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7" t="str">
        <f>IF(B72="Carried Forward",1,"")</f>
        <v/>
      </c>
      <c r="N72" s="37" t="str">
        <f>IF(B72="new",1,"")</f>
        <v/>
      </c>
      <c r="O72" s="37" t="str">
        <f t="shared" si="4"/>
        <v/>
      </c>
      <c r="P72" s="37" t="str">
        <f>IF(AND(H72="resolved internally",L72="0-3 mths"),1,"")</f>
        <v/>
      </c>
      <c r="Q72" s="37" t="str">
        <f>IF(AND(H72="resolved internally",L72="3-6 mths"),1,"")</f>
        <v/>
      </c>
      <c r="R72" s="37" t="str">
        <f>IF(AND(H72="resolved internally",L72="6-12 mths"),1,"")</f>
        <v/>
      </c>
      <c r="S72" s="37" t="str">
        <f>IF(AND(H72="resolved internally",L72="12+ mths"),1,"")</f>
        <v/>
      </c>
      <c r="T72" s="37" t="str">
        <f>IF(AND(H72="Escalated to DRS",I72="This reporting period"),1,"")</f>
        <v/>
      </c>
      <c r="U72" s="37" t="str">
        <f>IF(AND(H72="Escalated to DRS",J72="Complainant favour",K72="closed"),1,"")</f>
        <v/>
      </c>
      <c r="V72" s="38" t="str">
        <f t="shared" si="5"/>
        <v/>
      </c>
      <c r="W72" s="38" t="str">
        <f t="shared" si="6"/>
        <v/>
      </c>
      <c r="X72" s="38" t="str">
        <f t="shared" si="7"/>
        <v/>
      </c>
    </row>
    <row r="73" spans="1:24" x14ac:dyDescent="0.3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7" t="str">
        <f>IF(B73="Carried Forward",1,"")</f>
        <v/>
      </c>
      <c r="N73" s="37" t="str">
        <f>IF(B73="new",1,"")</f>
        <v/>
      </c>
      <c r="O73" s="37" t="str">
        <f t="shared" si="4"/>
        <v/>
      </c>
      <c r="P73" s="37" t="str">
        <f>IF(AND(H73="resolved internally",L73="0-3 mths"),1,"")</f>
        <v/>
      </c>
      <c r="Q73" s="37" t="str">
        <f>IF(AND(H73="resolved internally",L73="3-6 mths"),1,"")</f>
        <v/>
      </c>
      <c r="R73" s="37" t="str">
        <f>IF(AND(H73="resolved internally",L73="6-12 mths"),1,"")</f>
        <v/>
      </c>
      <c r="S73" s="37" t="str">
        <f>IF(AND(H73="resolved internally",L73="12+ mths"),1,"")</f>
        <v/>
      </c>
      <c r="T73" s="37" t="str">
        <f>IF(AND(H73="Escalated to DRS",I73="This reporting period"),1,"")</f>
        <v/>
      </c>
      <c r="U73" s="37" t="str">
        <f>IF(AND(H73="Escalated to DRS",J73="Complainant favour",K73="closed"),1,"")</f>
        <v/>
      </c>
      <c r="V73" s="38" t="str">
        <f t="shared" si="5"/>
        <v/>
      </c>
      <c r="W73" s="38" t="str">
        <f t="shared" si="6"/>
        <v/>
      </c>
      <c r="X73" s="38" t="str">
        <f t="shared" si="7"/>
        <v/>
      </c>
    </row>
    <row r="74" spans="1:24" x14ac:dyDescent="0.3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7" t="str">
        <f>IF(B74="Carried Forward",1,"")</f>
        <v/>
      </c>
      <c r="N74" s="37" t="str">
        <f>IF(B74="new",1,"")</f>
        <v/>
      </c>
      <c r="O74" s="37" t="str">
        <f t="shared" si="4"/>
        <v/>
      </c>
      <c r="P74" s="37" t="str">
        <f>IF(AND(H74="resolved internally",L74="0-3 mths"),1,"")</f>
        <v/>
      </c>
      <c r="Q74" s="37" t="str">
        <f>IF(AND(H74="resolved internally",L74="3-6 mths"),1,"")</f>
        <v/>
      </c>
      <c r="R74" s="37" t="str">
        <f>IF(AND(H74="resolved internally",L74="6-12 mths"),1,"")</f>
        <v/>
      </c>
      <c r="S74" s="37" t="str">
        <f>IF(AND(H74="resolved internally",L74="12+ mths"),1,"")</f>
        <v/>
      </c>
      <c r="T74" s="37" t="str">
        <f>IF(AND(H74="Escalated to DRS",I74="This reporting period"),1,"")</f>
        <v/>
      </c>
      <c r="U74" s="37" t="str">
        <f>IF(AND(H74="Escalated to DRS",J74="Complainant favour",K74="closed"),1,"")</f>
        <v/>
      </c>
      <c r="V74" s="38" t="str">
        <f t="shared" si="5"/>
        <v/>
      </c>
      <c r="W74" s="38" t="str">
        <f t="shared" si="6"/>
        <v/>
      </c>
      <c r="X74" s="38" t="str">
        <f t="shared" si="7"/>
        <v/>
      </c>
    </row>
    <row r="75" spans="1:24" x14ac:dyDescent="0.3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7" t="str">
        <f>IF(B75="Carried Forward",1,"")</f>
        <v/>
      </c>
      <c r="N75" s="37" t="str">
        <f>IF(B75="new",1,"")</f>
        <v/>
      </c>
      <c r="O75" s="37" t="str">
        <f t="shared" si="4"/>
        <v/>
      </c>
      <c r="P75" s="37" t="str">
        <f>IF(AND(H75="resolved internally",L75="0-3 mths"),1,"")</f>
        <v/>
      </c>
      <c r="Q75" s="37" t="str">
        <f>IF(AND(H75="resolved internally",L75="3-6 mths"),1,"")</f>
        <v/>
      </c>
      <c r="R75" s="37" t="str">
        <f>IF(AND(H75="resolved internally",L75="6-12 mths"),1,"")</f>
        <v/>
      </c>
      <c r="S75" s="37" t="str">
        <f>IF(AND(H75="resolved internally",L75="12+ mths"),1,"")</f>
        <v/>
      </c>
      <c r="T75" s="37" t="str">
        <f>IF(AND(H75="Escalated to DRS",I75="This reporting period"),1,"")</f>
        <v/>
      </c>
      <c r="U75" s="37" t="str">
        <f>IF(AND(H75="Escalated to DRS",J75="Complainant favour",K75="closed"),1,"")</f>
        <v/>
      </c>
      <c r="V75" s="38" t="str">
        <f t="shared" si="5"/>
        <v/>
      </c>
      <c r="W75" s="38" t="str">
        <f t="shared" si="6"/>
        <v/>
      </c>
      <c r="X75" s="38" t="str">
        <f t="shared" si="7"/>
        <v/>
      </c>
    </row>
    <row r="76" spans="1:24" x14ac:dyDescent="0.3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 t="str">
        <f>IF(B76="Carried Forward",1,"")</f>
        <v/>
      </c>
      <c r="N76" s="37" t="str">
        <f>IF(B76="new",1,"")</f>
        <v/>
      </c>
      <c r="O76" s="37" t="str">
        <f t="shared" si="4"/>
        <v/>
      </c>
      <c r="P76" s="37" t="str">
        <f>IF(AND(H76="resolved internally",L76="0-3 mths"),1,"")</f>
        <v/>
      </c>
      <c r="Q76" s="37" t="str">
        <f>IF(AND(H76="resolved internally",L76="3-6 mths"),1,"")</f>
        <v/>
      </c>
      <c r="R76" s="37" t="str">
        <f>IF(AND(H76="resolved internally",L76="6-12 mths"),1,"")</f>
        <v/>
      </c>
      <c r="S76" s="37" t="str">
        <f>IF(AND(H76="resolved internally",L76="12+ mths"),1,"")</f>
        <v/>
      </c>
      <c r="T76" s="37" t="str">
        <f>IF(AND(H76="Escalated to DRS",I76="This reporting period"),1,"")</f>
        <v/>
      </c>
      <c r="U76" s="37" t="str">
        <f>IF(AND(H76="Escalated to DRS",J76="Complainant favour",K76="closed"),1,"")</f>
        <v/>
      </c>
      <c r="V76" s="38" t="str">
        <f t="shared" si="5"/>
        <v/>
      </c>
      <c r="W76" s="38" t="str">
        <f t="shared" si="6"/>
        <v/>
      </c>
      <c r="X76" s="38" t="str">
        <f t="shared" si="7"/>
        <v/>
      </c>
    </row>
    <row r="77" spans="1:24" x14ac:dyDescent="0.3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7" t="str">
        <f>IF(B77="Carried Forward",1,"")</f>
        <v/>
      </c>
      <c r="N77" s="37" t="str">
        <f>IF(B77="new",1,"")</f>
        <v/>
      </c>
      <c r="O77" s="37" t="str">
        <f t="shared" si="4"/>
        <v/>
      </c>
      <c r="P77" s="37" t="str">
        <f>IF(AND(H77="resolved internally",L77="0-3 mths"),1,"")</f>
        <v/>
      </c>
      <c r="Q77" s="37" t="str">
        <f>IF(AND(H77="resolved internally",L77="3-6 mths"),1,"")</f>
        <v/>
      </c>
      <c r="R77" s="37" t="str">
        <f>IF(AND(H77="resolved internally",L77="6-12 mths"),1,"")</f>
        <v/>
      </c>
      <c r="S77" s="37" t="str">
        <f>IF(AND(H77="resolved internally",L77="12+ mths"),1,"")</f>
        <v/>
      </c>
      <c r="T77" s="37" t="str">
        <f>IF(AND(H77="Escalated to DRS",I77="This reporting period"),1,"")</f>
        <v/>
      </c>
      <c r="U77" s="37" t="str">
        <f>IF(AND(H77="Escalated to DRS",J77="Complainant favour",K77="closed"),1,"")</f>
        <v/>
      </c>
      <c r="V77" s="38" t="str">
        <f t="shared" si="5"/>
        <v/>
      </c>
      <c r="W77" s="38" t="str">
        <f t="shared" si="6"/>
        <v/>
      </c>
      <c r="X77" s="38" t="str">
        <f t="shared" si="7"/>
        <v/>
      </c>
    </row>
    <row r="78" spans="1:24" x14ac:dyDescent="0.3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7" t="str">
        <f>IF(B78="Carried Forward",1,"")</f>
        <v/>
      </c>
      <c r="N78" s="37" t="str">
        <f>IF(B78="new",1,"")</f>
        <v/>
      </c>
      <c r="O78" s="37" t="str">
        <f t="shared" si="4"/>
        <v/>
      </c>
      <c r="P78" s="37" t="str">
        <f>IF(AND(H78="resolved internally",L78="0-3 mths"),1,"")</f>
        <v/>
      </c>
      <c r="Q78" s="37" t="str">
        <f>IF(AND(H78="resolved internally",L78="3-6 mths"),1,"")</f>
        <v/>
      </c>
      <c r="R78" s="37" t="str">
        <f>IF(AND(H78="resolved internally",L78="6-12 mths"),1,"")</f>
        <v/>
      </c>
      <c r="S78" s="37" t="str">
        <f>IF(AND(H78="resolved internally",L78="12+ mths"),1,"")</f>
        <v/>
      </c>
      <c r="T78" s="37" t="str">
        <f>IF(AND(H78="Escalated to DRS",I78="This reporting period"),1,"")</f>
        <v/>
      </c>
      <c r="U78" s="37" t="str">
        <f>IF(AND(H78="Escalated to DRS",J78="Complainant favour",K78="closed"),1,"")</f>
        <v/>
      </c>
      <c r="V78" s="38" t="str">
        <f t="shared" si="5"/>
        <v/>
      </c>
      <c r="W78" s="38" t="str">
        <f t="shared" si="6"/>
        <v/>
      </c>
      <c r="X78" s="38" t="str">
        <f t="shared" si="7"/>
        <v/>
      </c>
    </row>
    <row r="79" spans="1:24" x14ac:dyDescent="0.3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7" t="str">
        <f>IF(B79="Carried Forward",1,"")</f>
        <v/>
      </c>
      <c r="N79" s="37" t="str">
        <f>IF(B79="new",1,"")</f>
        <v/>
      </c>
      <c r="O79" s="37" t="str">
        <f t="shared" si="4"/>
        <v/>
      </c>
      <c r="P79" s="37" t="str">
        <f>IF(AND(H79="resolved internally",L79="0-3 mths"),1,"")</f>
        <v/>
      </c>
      <c r="Q79" s="37" t="str">
        <f>IF(AND(H79="resolved internally",L79="3-6 mths"),1,"")</f>
        <v/>
      </c>
      <c r="R79" s="37" t="str">
        <f>IF(AND(H79="resolved internally",L79="6-12 mths"),1,"")</f>
        <v/>
      </c>
      <c r="S79" s="37" t="str">
        <f>IF(AND(H79="resolved internally",L79="12+ mths"),1,"")</f>
        <v/>
      </c>
      <c r="T79" s="37" t="str">
        <f>IF(AND(H79="Escalated to DRS",I79="This reporting period"),1,"")</f>
        <v/>
      </c>
      <c r="U79" s="37" t="str">
        <f>IF(AND(H79="Escalated to DRS",J79="Complainant favour",K79="closed"),1,"")</f>
        <v/>
      </c>
      <c r="V79" s="38" t="str">
        <f t="shared" si="5"/>
        <v/>
      </c>
      <c r="W79" s="38" t="str">
        <f t="shared" si="6"/>
        <v/>
      </c>
      <c r="X79" s="38" t="str">
        <f t="shared" si="7"/>
        <v/>
      </c>
    </row>
    <row r="80" spans="1:24" x14ac:dyDescent="0.3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7" t="str">
        <f>IF(B80="Carried Forward",1,"")</f>
        <v/>
      </c>
      <c r="N80" s="37" t="str">
        <f>IF(B80="new",1,"")</f>
        <v/>
      </c>
      <c r="O80" s="37" t="str">
        <f t="shared" si="4"/>
        <v/>
      </c>
      <c r="P80" s="37" t="str">
        <f>IF(AND(H80="resolved internally",L80="0-3 mths"),1,"")</f>
        <v/>
      </c>
      <c r="Q80" s="37" t="str">
        <f>IF(AND(H80="resolved internally",L80="3-6 mths"),1,"")</f>
        <v/>
      </c>
      <c r="R80" s="37" t="str">
        <f>IF(AND(H80="resolved internally",L80="6-12 mths"),1,"")</f>
        <v/>
      </c>
      <c r="S80" s="37" t="str">
        <f>IF(AND(H80="resolved internally",L80="12+ mths"),1,"")</f>
        <v/>
      </c>
      <c r="T80" s="37" t="str">
        <f>IF(AND(H80="Escalated to DRS",I80="This reporting period"),1,"")</f>
        <v/>
      </c>
      <c r="U80" s="37" t="str">
        <f>IF(AND(H80="Escalated to DRS",J80="Complainant favour",K80="closed"),1,"")</f>
        <v/>
      </c>
      <c r="V80" s="38" t="str">
        <f t="shared" si="5"/>
        <v/>
      </c>
      <c r="W80" s="38" t="str">
        <f t="shared" si="6"/>
        <v/>
      </c>
      <c r="X80" s="38" t="str">
        <f t="shared" si="7"/>
        <v/>
      </c>
    </row>
    <row r="81" spans="1:24" x14ac:dyDescent="0.3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7" t="str">
        <f>IF(B81="Carried Forward",1,"")</f>
        <v/>
      </c>
      <c r="N81" s="37" t="str">
        <f>IF(B81="new",1,"")</f>
        <v/>
      </c>
      <c r="O81" s="37" t="str">
        <f t="shared" si="4"/>
        <v/>
      </c>
      <c r="P81" s="37" t="str">
        <f>IF(AND(H81="resolved internally",L81="0-3 mths"),1,"")</f>
        <v/>
      </c>
      <c r="Q81" s="37" t="str">
        <f>IF(AND(H81="resolved internally",L81="3-6 mths"),1,"")</f>
        <v/>
      </c>
      <c r="R81" s="37" t="str">
        <f>IF(AND(H81="resolved internally",L81="6-12 mths"),1,"")</f>
        <v/>
      </c>
      <c r="S81" s="37" t="str">
        <f>IF(AND(H81="resolved internally",L81="12+ mths"),1,"")</f>
        <v/>
      </c>
      <c r="T81" s="37" t="str">
        <f>IF(AND(H81="Escalated to DRS",I81="This reporting period"),1,"")</f>
        <v/>
      </c>
      <c r="U81" s="37" t="str">
        <f>IF(AND(H81="Escalated to DRS",J81="Complainant favour",K81="closed"),1,"")</f>
        <v/>
      </c>
      <c r="V81" s="38" t="str">
        <f t="shared" si="5"/>
        <v/>
      </c>
      <c r="W81" s="38" t="str">
        <f t="shared" si="6"/>
        <v/>
      </c>
      <c r="X81" s="38" t="str">
        <f t="shared" si="7"/>
        <v/>
      </c>
    </row>
    <row r="82" spans="1:24" x14ac:dyDescent="0.3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7" t="str">
        <f>IF(B82="Carried Forward",1,"")</f>
        <v/>
      </c>
      <c r="N82" s="37" t="str">
        <f>IF(B82="new",1,"")</f>
        <v/>
      </c>
      <c r="O82" s="37" t="str">
        <f t="shared" si="4"/>
        <v/>
      </c>
      <c r="P82" s="37" t="str">
        <f>IF(AND(H82="resolved internally",L82="0-3 mths"),1,"")</f>
        <v/>
      </c>
      <c r="Q82" s="37" t="str">
        <f>IF(AND(H82="resolved internally",L82="3-6 mths"),1,"")</f>
        <v/>
      </c>
      <c r="R82" s="37" t="str">
        <f>IF(AND(H82="resolved internally",L82="6-12 mths"),1,"")</f>
        <v/>
      </c>
      <c r="S82" s="37" t="str">
        <f>IF(AND(H82="resolved internally",L82="12+ mths"),1,"")</f>
        <v/>
      </c>
      <c r="T82" s="37" t="str">
        <f>IF(AND(H82="Escalated to DRS",I82="This reporting period"),1,"")</f>
        <v/>
      </c>
      <c r="U82" s="37" t="str">
        <f>IF(AND(H82="Escalated to DRS",J82="Complainant favour",K82="closed"),1,"")</f>
        <v/>
      </c>
      <c r="V82" s="38" t="str">
        <f t="shared" si="5"/>
        <v/>
      </c>
      <c r="W82" s="38" t="str">
        <f t="shared" si="6"/>
        <v/>
      </c>
      <c r="X82" s="38" t="str">
        <f t="shared" si="7"/>
        <v/>
      </c>
    </row>
    <row r="83" spans="1:24" x14ac:dyDescent="0.3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7" t="str">
        <f>IF(B83="Carried Forward",1,"")</f>
        <v/>
      </c>
      <c r="N83" s="37" t="str">
        <f>IF(B83="new",1,"")</f>
        <v/>
      </c>
      <c r="O83" s="37" t="str">
        <f t="shared" si="4"/>
        <v/>
      </c>
      <c r="P83" s="37" t="str">
        <f>IF(AND(H83="resolved internally",L83="0-3 mths"),1,"")</f>
        <v/>
      </c>
      <c r="Q83" s="37" t="str">
        <f>IF(AND(H83="resolved internally",L83="3-6 mths"),1,"")</f>
        <v/>
      </c>
      <c r="R83" s="37" t="str">
        <f>IF(AND(H83="resolved internally",L83="6-12 mths"),1,"")</f>
        <v/>
      </c>
      <c r="S83" s="37" t="str">
        <f>IF(AND(H83="resolved internally",L83="12+ mths"),1,"")</f>
        <v/>
      </c>
      <c r="T83" s="37" t="str">
        <f>IF(AND(H83="Escalated to DRS",I83="This reporting period"),1,"")</f>
        <v/>
      </c>
      <c r="U83" s="37" t="str">
        <f>IF(AND(H83="Escalated to DRS",J83="Complainant favour",K83="closed"),1,"")</f>
        <v/>
      </c>
      <c r="V83" s="38" t="str">
        <f t="shared" si="5"/>
        <v/>
      </c>
      <c r="W83" s="38" t="str">
        <f t="shared" si="6"/>
        <v/>
      </c>
      <c r="X83" s="38" t="str">
        <f t="shared" si="7"/>
        <v/>
      </c>
    </row>
    <row r="84" spans="1:24" x14ac:dyDescent="0.3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7" t="str">
        <f>IF(B84="Carried Forward",1,"")</f>
        <v/>
      </c>
      <c r="N84" s="37" t="str">
        <f>IF(B84="new",1,"")</f>
        <v/>
      </c>
      <c r="O84" s="37" t="str">
        <f t="shared" si="4"/>
        <v/>
      </c>
      <c r="P84" s="37" t="str">
        <f>IF(AND(H84="resolved internally",L84="0-3 mths"),1,"")</f>
        <v/>
      </c>
      <c r="Q84" s="37" t="str">
        <f>IF(AND(H84="resolved internally",L84="3-6 mths"),1,"")</f>
        <v/>
      </c>
      <c r="R84" s="37" t="str">
        <f>IF(AND(H84="resolved internally",L84="6-12 mths"),1,"")</f>
        <v/>
      </c>
      <c r="S84" s="37" t="str">
        <f>IF(AND(H84="resolved internally",L84="12+ mths"),1,"")</f>
        <v/>
      </c>
      <c r="T84" s="37" t="str">
        <f>IF(AND(H84="Escalated to DRS",I84="This reporting period"),1,"")</f>
        <v/>
      </c>
      <c r="U84" s="37" t="str">
        <f>IF(AND(H84="Escalated to DRS",J84="Complainant favour",K84="closed"),1,"")</f>
        <v/>
      </c>
      <c r="V84" s="38" t="str">
        <f t="shared" si="5"/>
        <v/>
      </c>
      <c r="W84" s="38" t="str">
        <f t="shared" si="6"/>
        <v/>
      </c>
      <c r="X84" s="38" t="str">
        <f t="shared" si="7"/>
        <v/>
      </c>
    </row>
    <row r="85" spans="1:24" x14ac:dyDescent="0.3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7" t="str">
        <f>IF(B85="Carried Forward",1,"")</f>
        <v/>
      </c>
      <c r="N85" s="37" t="str">
        <f>IF(B85="new",1,"")</f>
        <v/>
      </c>
      <c r="O85" s="37" t="str">
        <f t="shared" si="4"/>
        <v/>
      </c>
      <c r="P85" s="37" t="str">
        <f>IF(AND(H85="resolved internally",L85="0-3 mths"),1,"")</f>
        <v/>
      </c>
      <c r="Q85" s="37" t="str">
        <f>IF(AND(H85="resolved internally",L85="3-6 mths"),1,"")</f>
        <v/>
      </c>
      <c r="R85" s="37" t="str">
        <f>IF(AND(H85="resolved internally",L85="6-12 mths"),1,"")</f>
        <v/>
      </c>
      <c r="S85" s="37" t="str">
        <f>IF(AND(H85="resolved internally",L85="12+ mths"),1,"")</f>
        <v/>
      </c>
      <c r="T85" s="37" t="str">
        <f>IF(AND(H85="Escalated to DRS",I85="This reporting period"),1,"")</f>
        <v/>
      </c>
      <c r="U85" s="37" t="str">
        <f>IF(AND(H85="Escalated to DRS",J85="Complainant favour",K85="closed"),1,"")</f>
        <v/>
      </c>
      <c r="V85" s="38" t="str">
        <f t="shared" si="5"/>
        <v/>
      </c>
      <c r="W85" s="38" t="str">
        <f t="shared" si="6"/>
        <v/>
      </c>
      <c r="X85" s="38" t="str">
        <f t="shared" si="7"/>
        <v/>
      </c>
    </row>
    <row r="86" spans="1:24" x14ac:dyDescent="0.3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7" t="str">
        <f>IF(B86="Carried Forward",1,"")</f>
        <v/>
      </c>
      <c r="N86" s="37" t="str">
        <f>IF(B86="new",1,"")</f>
        <v/>
      </c>
      <c r="O86" s="37" t="str">
        <f t="shared" si="4"/>
        <v/>
      </c>
      <c r="P86" s="37" t="str">
        <f>IF(AND(H86="resolved internally",L86="0-3 mths"),1,"")</f>
        <v/>
      </c>
      <c r="Q86" s="37" t="str">
        <f>IF(AND(H86="resolved internally",L86="3-6 mths"),1,"")</f>
        <v/>
      </c>
      <c r="R86" s="37" t="str">
        <f>IF(AND(H86="resolved internally",L86="6-12 mths"),1,"")</f>
        <v/>
      </c>
      <c r="S86" s="37" t="str">
        <f>IF(AND(H86="resolved internally",L86="12+ mths"),1,"")</f>
        <v/>
      </c>
      <c r="T86" s="37" t="str">
        <f>IF(AND(H86="Escalated to DRS",I86="This reporting period"),1,"")</f>
        <v/>
      </c>
      <c r="U86" s="37" t="str">
        <f>IF(AND(H86="Escalated to DRS",J86="Complainant favour",K86="closed"),1,"")</f>
        <v/>
      </c>
      <c r="V86" s="38" t="str">
        <f t="shared" si="5"/>
        <v/>
      </c>
      <c r="W86" s="38" t="str">
        <f t="shared" si="6"/>
        <v/>
      </c>
      <c r="X86" s="38" t="str">
        <f t="shared" si="7"/>
        <v/>
      </c>
    </row>
    <row r="87" spans="1:24" x14ac:dyDescent="0.3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7" t="str">
        <f>IF(B87="Carried Forward",1,"")</f>
        <v/>
      </c>
      <c r="N87" s="37" t="str">
        <f>IF(B87="new",1,"")</f>
        <v/>
      </c>
      <c r="O87" s="37" t="str">
        <f t="shared" si="4"/>
        <v/>
      </c>
      <c r="P87" s="37" t="str">
        <f>IF(AND(H87="resolved internally",L87="0-3 mths"),1,"")</f>
        <v/>
      </c>
      <c r="Q87" s="37" t="str">
        <f>IF(AND(H87="resolved internally",L87="3-6 mths"),1,"")</f>
        <v/>
      </c>
      <c r="R87" s="37" t="str">
        <f>IF(AND(H87="resolved internally",L87="6-12 mths"),1,"")</f>
        <v/>
      </c>
      <c r="S87" s="37" t="str">
        <f>IF(AND(H87="resolved internally",L87="12+ mths"),1,"")</f>
        <v/>
      </c>
      <c r="T87" s="37" t="str">
        <f>IF(AND(H87="Escalated to DRS",I87="This reporting period"),1,"")</f>
        <v/>
      </c>
      <c r="U87" s="37" t="str">
        <f>IF(AND(H87="Escalated to DRS",J87="Complainant favour",K87="closed"),1,"")</f>
        <v/>
      </c>
      <c r="V87" s="38" t="str">
        <f t="shared" si="5"/>
        <v/>
      </c>
      <c r="W87" s="38" t="str">
        <f t="shared" si="6"/>
        <v/>
      </c>
      <c r="X87" s="38" t="str">
        <f t="shared" si="7"/>
        <v/>
      </c>
    </row>
    <row r="88" spans="1:24" x14ac:dyDescent="0.3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7" t="str">
        <f>IF(B88="Carried Forward",1,"")</f>
        <v/>
      </c>
      <c r="N88" s="37" t="str">
        <f>IF(B88="new",1,"")</f>
        <v/>
      </c>
      <c r="O88" s="37" t="str">
        <f t="shared" si="4"/>
        <v/>
      </c>
      <c r="P88" s="37" t="str">
        <f>IF(AND(H88="resolved internally",L88="0-3 mths"),1,"")</f>
        <v/>
      </c>
      <c r="Q88" s="37" t="str">
        <f>IF(AND(H88="resolved internally",L88="3-6 mths"),1,"")</f>
        <v/>
      </c>
      <c r="R88" s="37" t="str">
        <f>IF(AND(H88="resolved internally",L88="6-12 mths"),1,"")</f>
        <v/>
      </c>
      <c r="S88" s="37" t="str">
        <f>IF(AND(H88="resolved internally",L88="12+ mths"),1,"")</f>
        <v/>
      </c>
      <c r="T88" s="37" t="str">
        <f>IF(AND(H88="Escalated to DRS",I88="This reporting period"),1,"")</f>
        <v/>
      </c>
      <c r="U88" s="37" t="str">
        <f>IF(AND(H88="Escalated to DRS",J88="Complainant favour",K88="closed"),1,"")</f>
        <v/>
      </c>
      <c r="V88" s="38" t="str">
        <f t="shared" si="5"/>
        <v/>
      </c>
      <c r="W88" s="38" t="str">
        <f t="shared" si="6"/>
        <v/>
      </c>
      <c r="X88" s="38" t="str">
        <f t="shared" si="7"/>
        <v/>
      </c>
    </row>
    <row r="89" spans="1:24" x14ac:dyDescent="0.3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7" t="str">
        <f>IF(B89="Carried Forward",1,"")</f>
        <v/>
      </c>
      <c r="N89" s="37" t="str">
        <f>IF(B89="new",1,"")</f>
        <v/>
      </c>
      <c r="O89" s="37" t="str">
        <f t="shared" si="4"/>
        <v/>
      </c>
      <c r="P89" s="37" t="str">
        <f>IF(AND(H89="resolved internally",L89="0-3 mths"),1,"")</f>
        <v/>
      </c>
      <c r="Q89" s="37" t="str">
        <f>IF(AND(H89="resolved internally",L89="3-6 mths"),1,"")</f>
        <v/>
      </c>
      <c r="R89" s="37" t="str">
        <f>IF(AND(H89="resolved internally",L89="6-12 mths"),1,"")</f>
        <v/>
      </c>
      <c r="S89" s="37" t="str">
        <f>IF(AND(H89="resolved internally",L89="12+ mths"),1,"")</f>
        <v/>
      </c>
      <c r="T89" s="37" t="str">
        <f>IF(AND(H89="Escalated to DRS",I89="This reporting period"),1,"")</f>
        <v/>
      </c>
      <c r="U89" s="37" t="str">
        <f>IF(AND(H89="Escalated to DRS",J89="Complainant favour",K89="closed"),1,"")</f>
        <v/>
      </c>
      <c r="V89" s="38" t="str">
        <f t="shared" si="5"/>
        <v/>
      </c>
      <c r="W89" s="38" t="str">
        <f t="shared" si="6"/>
        <v/>
      </c>
      <c r="X89" s="38" t="str">
        <f t="shared" si="7"/>
        <v/>
      </c>
    </row>
    <row r="90" spans="1:24" x14ac:dyDescent="0.3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7" t="str">
        <f>IF(B90="Carried Forward",1,"")</f>
        <v/>
      </c>
      <c r="N90" s="37" t="str">
        <f>IF(B90="new",1,"")</f>
        <v/>
      </c>
      <c r="O90" s="37" t="str">
        <f t="shared" si="4"/>
        <v/>
      </c>
      <c r="P90" s="37" t="str">
        <f>IF(AND(H90="resolved internally",L90="0-3 mths"),1,"")</f>
        <v/>
      </c>
      <c r="Q90" s="37" t="str">
        <f>IF(AND(H90="resolved internally",L90="3-6 mths"),1,"")</f>
        <v/>
      </c>
      <c r="R90" s="37" t="str">
        <f>IF(AND(H90="resolved internally",L90="6-12 mths"),1,"")</f>
        <v/>
      </c>
      <c r="S90" s="37" t="str">
        <f>IF(AND(H90="resolved internally",L90="12+ mths"),1,"")</f>
        <v/>
      </c>
      <c r="T90" s="37" t="str">
        <f>IF(AND(H90="Escalated to DRS",I90="This reporting period"),1,"")</f>
        <v/>
      </c>
      <c r="U90" s="37" t="str">
        <f>IF(AND(H90="Escalated to DRS",J90="Complainant favour",K90="closed"),1,"")</f>
        <v/>
      </c>
      <c r="V90" s="38" t="str">
        <f t="shared" si="5"/>
        <v/>
      </c>
      <c r="W90" s="38" t="str">
        <f t="shared" si="6"/>
        <v/>
      </c>
      <c r="X90" s="38" t="str">
        <f t="shared" si="7"/>
        <v/>
      </c>
    </row>
    <row r="91" spans="1:24" x14ac:dyDescent="0.3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7" t="str">
        <f>IF(B91="Carried Forward",1,"")</f>
        <v/>
      </c>
      <c r="N91" s="37" t="str">
        <f>IF(B91="new",1,"")</f>
        <v/>
      </c>
      <c r="O91" s="37" t="str">
        <f t="shared" si="4"/>
        <v/>
      </c>
      <c r="P91" s="37" t="str">
        <f>IF(AND(H91="resolved internally",L91="0-3 mths"),1,"")</f>
        <v/>
      </c>
      <c r="Q91" s="37" t="str">
        <f>IF(AND(H91="resolved internally",L91="3-6 mths"),1,"")</f>
        <v/>
      </c>
      <c r="R91" s="37" t="str">
        <f>IF(AND(H91="resolved internally",L91="6-12 mths"),1,"")</f>
        <v/>
      </c>
      <c r="S91" s="37" t="str">
        <f>IF(AND(H91="resolved internally",L91="12+ mths"),1,"")</f>
        <v/>
      </c>
      <c r="T91" s="37" t="str">
        <f>IF(AND(H91="Escalated to DRS",I91="This reporting period"),1,"")</f>
        <v/>
      </c>
      <c r="U91" s="37" t="str">
        <f>IF(AND(H91="Escalated to DRS",J91="Complainant favour",K91="closed"),1,"")</f>
        <v/>
      </c>
      <c r="V91" s="38" t="str">
        <f t="shared" si="5"/>
        <v/>
      </c>
      <c r="W91" s="38" t="str">
        <f t="shared" si="6"/>
        <v/>
      </c>
      <c r="X91" s="38" t="str">
        <f t="shared" si="7"/>
        <v/>
      </c>
    </row>
    <row r="92" spans="1:24" x14ac:dyDescent="0.3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7" t="str">
        <f>IF(B92="Carried Forward",1,"")</f>
        <v/>
      </c>
      <c r="N92" s="37" t="str">
        <f>IF(B92="new",1,"")</f>
        <v/>
      </c>
      <c r="O92" s="37" t="str">
        <f t="shared" si="4"/>
        <v/>
      </c>
      <c r="P92" s="37" t="str">
        <f>IF(AND(H92="resolved internally",L92="0-3 mths"),1,"")</f>
        <v/>
      </c>
      <c r="Q92" s="37" t="str">
        <f>IF(AND(H92="resolved internally",L92="3-6 mths"),1,"")</f>
        <v/>
      </c>
      <c r="R92" s="37" t="str">
        <f>IF(AND(H92="resolved internally",L92="6-12 mths"),1,"")</f>
        <v/>
      </c>
      <c r="S92" s="37" t="str">
        <f>IF(AND(H92="resolved internally",L92="12+ mths"),1,"")</f>
        <v/>
      </c>
      <c r="T92" s="37" t="str">
        <f>IF(AND(H92="Escalated to DRS",I92="This reporting period"),1,"")</f>
        <v/>
      </c>
      <c r="U92" s="37" t="str">
        <f>IF(AND(H92="Escalated to DRS",J92="Complainant favour",K92="closed"),1,"")</f>
        <v/>
      </c>
      <c r="V92" s="38" t="str">
        <f t="shared" si="5"/>
        <v/>
      </c>
      <c r="W92" s="38" t="str">
        <f t="shared" si="6"/>
        <v/>
      </c>
      <c r="X92" s="38" t="str">
        <f t="shared" si="7"/>
        <v/>
      </c>
    </row>
    <row r="93" spans="1:24" x14ac:dyDescent="0.3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7" t="str">
        <f>IF(B93="Carried Forward",1,"")</f>
        <v/>
      </c>
      <c r="N93" s="37" t="str">
        <f>IF(B93="new",1,"")</f>
        <v/>
      </c>
      <c r="O93" s="37" t="str">
        <f t="shared" si="4"/>
        <v/>
      </c>
      <c r="P93" s="37" t="str">
        <f>IF(AND(H93="resolved internally",L93="0-3 mths"),1,"")</f>
        <v/>
      </c>
      <c r="Q93" s="37" t="str">
        <f>IF(AND(H93="resolved internally",L93="3-6 mths"),1,"")</f>
        <v/>
      </c>
      <c r="R93" s="37" t="str">
        <f>IF(AND(H93="resolved internally",L93="6-12 mths"),1,"")</f>
        <v/>
      </c>
      <c r="S93" s="37" t="str">
        <f>IF(AND(H93="resolved internally",L93="12+ mths"),1,"")</f>
        <v/>
      </c>
      <c r="T93" s="37" t="str">
        <f>IF(AND(H93="Escalated to DRS",I93="This reporting period"),1,"")</f>
        <v/>
      </c>
      <c r="U93" s="37" t="str">
        <f>IF(AND(H93="Escalated to DRS",J93="Complainant favour",K93="closed"),1,"")</f>
        <v/>
      </c>
      <c r="V93" s="38" t="str">
        <f t="shared" si="5"/>
        <v/>
      </c>
      <c r="W93" s="38" t="str">
        <f t="shared" si="6"/>
        <v/>
      </c>
      <c r="X93" s="38" t="str">
        <f t="shared" si="7"/>
        <v/>
      </c>
    </row>
    <row r="94" spans="1:24" x14ac:dyDescent="0.3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7" t="str">
        <f>IF(B94="Carried Forward",1,"")</f>
        <v/>
      </c>
      <c r="N94" s="37" t="str">
        <f>IF(B94="new",1,"")</f>
        <v/>
      </c>
      <c r="O94" s="37" t="str">
        <f t="shared" si="4"/>
        <v/>
      </c>
      <c r="P94" s="37" t="str">
        <f>IF(AND(H94="resolved internally",L94="0-3 mths"),1,"")</f>
        <v/>
      </c>
      <c r="Q94" s="37" t="str">
        <f>IF(AND(H94="resolved internally",L94="3-6 mths"),1,"")</f>
        <v/>
      </c>
      <c r="R94" s="37" t="str">
        <f>IF(AND(H94="resolved internally",L94="6-12 mths"),1,"")</f>
        <v/>
      </c>
      <c r="S94" s="37" t="str">
        <f>IF(AND(H94="resolved internally",L94="12+ mths"),1,"")</f>
        <v/>
      </c>
      <c r="T94" s="37" t="str">
        <f>IF(AND(H94="Escalated to DRS",I94="This reporting period"),1,"")</f>
        <v/>
      </c>
      <c r="U94" s="37" t="str">
        <f>IF(AND(H94="Escalated to DRS",J94="Complainant favour",K94="closed"),1,"")</f>
        <v/>
      </c>
      <c r="V94" s="38" t="str">
        <f t="shared" si="5"/>
        <v/>
      </c>
      <c r="W94" s="38" t="str">
        <f t="shared" si="6"/>
        <v/>
      </c>
      <c r="X94" s="38" t="str">
        <f t="shared" si="7"/>
        <v/>
      </c>
    </row>
    <row r="95" spans="1:24" x14ac:dyDescent="0.3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7" t="str">
        <f>IF(B95="Carried Forward",1,"")</f>
        <v/>
      </c>
      <c r="N95" s="37" t="str">
        <f>IF(B95="new",1,"")</f>
        <v/>
      </c>
      <c r="O95" s="37" t="str">
        <f t="shared" si="4"/>
        <v/>
      </c>
      <c r="P95" s="37" t="str">
        <f>IF(AND(H95="resolved internally",L95="0-3 mths"),1,"")</f>
        <v/>
      </c>
      <c r="Q95" s="37" t="str">
        <f>IF(AND(H95="resolved internally",L95="3-6 mths"),1,"")</f>
        <v/>
      </c>
      <c r="R95" s="37" t="str">
        <f>IF(AND(H95="resolved internally",L95="6-12 mths"),1,"")</f>
        <v/>
      </c>
      <c r="S95" s="37" t="str">
        <f>IF(AND(H95="resolved internally",L95="12+ mths"),1,"")</f>
        <v/>
      </c>
      <c r="T95" s="37" t="str">
        <f>IF(AND(H95="Escalated to DRS",I95="This reporting period"),1,"")</f>
        <v/>
      </c>
      <c r="U95" s="37" t="str">
        <f>IF(AND(H95="Escalated to DRS",J95="Complainant favour",K95="closed"),1,"")</f>
        <v/>
      </c>
      <c r="V95" s="38" t="str">
        <f t="shared" si="5"/>
        <v/>
      </c>
      <c r="W95" s="38" t="str">
        <f t="shared" si="6"/>
        <v/>
      </c>
      <c r="X95" s="38" t="str">
        <f t="shared" si="7"/>
        <v/>
      </c>
    </row>
    <row r="96" spans="1:24" x14ac:dyDescent="0.3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7" t="str">
        <f>IF(B96="Carried Forward",1,"")</f>
        <v/>
      </c>
      <c r="N96" s="37" t="str">
        <f>IF(B96="new",1,"")</f>
        <v/>
      </c>
      <c r="O96" s="37" t="str">
        <f t="shared" si="4"/>
        <v/>
      </c>
      <c r="P96" s="37" t="str">
        <f>IF(AND(H96="resolved internally",L96="0-3 mths"),1,"")</f>
        <v/>
      </c>
      <c r="Q96" s="37" t="str">
        <f>IF(AND(H96="resolved internally",L96="3-6 mths"),1,"")</f>
        <v/>
      </c>
      <c r="R96" s="37" t="str">
        <f>IF(AND(H96="resolved internally",L96="6-12 mths"),1,"")</f>
        <v/>
      </c>
      <c r="S96" s="37" t="str">
        <f>IF(AND(H96="resolved internally",L96="12+ mths"),1,"")</f>
        <v/>
      </c>
      <c r="T96" s="37" t="str">
        <f>IF(AND(H96="Escalated to DRS",I96="This reporting period"),1,"")</f>
        <v/>
      </c>
      <c r="U96" s="37" t="str">
        <f>IF(AND(H96="Escalated to DRS",J96="Complainant favour",K96="closed"),1,"")</f>
        <v/>
      </c>
      <c r="V96" s="38" t="str">
        <f t="shared" si="5"/>
        <v/>
      </c>
      <c r="W96" s="38" t="str">
        <f t="shared" si="6"/>
        <v/>
      </c>
      <c r="X96" s="38" t="str">
        <f t="shared" si="7"/>
        <v/>
      </c>
    </row>
    <row r="97" spans="1:24" x14ac:dyDescent="0.3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7" t="str">
        <f>IF(B97="Carried Forward",1,"")</f>
        <v/>
      </c>
      <c r="N97" s="37" t="str">
        <f>IF(B97="new",1,"")</f>
        <v/>
      </c>
      <c r="O97" s="37" t="str">
        <f t="shared" si="4"/>
        <v/>
      </c>
      <c r="P97" s="37" t="str">
        <f>IF(AND(H97="resolved internally",L97="0-3 mths"),1,"")</f>
        <v/>
      </c>
      <c r="Q97" s="37" t="str">
        <f>IF(AND(H97="resolved internally",L97="3-6 mths"),1,"")</f>
        <v/>
      </c>
      <c r="R97" s="37" t="str">
        <f>IF(AND(H97="resolved internally",L97="6-12 mths"),1,"")</f>
        <v/>
      </c>
      <c r="S97" s="37" t="str">
        <f>IF(AND(H97="resolved internally",L97="12+ mths"),1,"")</f>
        <v/>
      </c>
      <c r="T97" s="37" t="str">
        <f>IF(AND(H97="Escalated to DRS",I97="This reporting period"),1,"")</f>
        <v/>
      </c>
      <c r="U97" s="37" t="str">
        <f>IF(AND(H97="Escalated to DRS",J97="Complainant favour",K97="closed"),1,"")</f>
        <v/>
      </c>
      <c r="V97" s="38" t="str">
        <f t="shared" si="5"/>
        <v/>
      </c>
      <c r="W97" s="38" t="str">
        <f t="shared" si="6"/>
        <v/>
      </c>
      <c r="X97" s="38" t="str">
        <f t="shared" si="7"/>
        <v/>
      </c>
    </row>
    <row r="98" spans="1:24" x14ac:dyDescent="0.3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7" t="str">
        <f>IF(B98="Carried Forward",1,"")</f>
        <v/>
      </c>
      <c r="N98" s="37" t="str">
        <f>IF(B98="new",1,"")</f>
        <v/>
      </c>
      <c r="O98" s="37" t="str">
        <f t="shared" si="4"/>
        <v/>
      </c>
      <c r="P98" s="37" t="str">
        <f>IF(AND(H98="resolved internally",L98="0-3 mths"),1,"")</f>
        <v/>
      </c>
      <c r="Q98" s="37" t="str">
        <f>IF(AND(H98="resolved internally",L98="3-6 mths"),1,"")</f>
        <v/>
      </c>
      <c r="R98" s="37" t="str">
        <f>IF(AND(H98="resolved internally",L98="6-12 mths"),1,"")</f>
        <v/>
      </c>
      <c r="S98" s="37" t="str">
        <f>IF(AND(H98="resolved internally",L98="12+ mths"),1,"")</f>
        <v/>
      </c>
      <c r="T98" s="37" t="str">
        <f>IF(AND(H98="Escalated to DRS",I98="This reporting period"),1,"")</f>
        <v/>
      </c>
      <c r="U98" s="37" t="str">
        <f>IF(AND(H98="Escalated to DRS",J98="Complainant favour",K98="closed"),1,"")</f>
        <v/>
      </c>
      <c r="V98" s="38" t="str">
        <f t="shared" si="5"/>
        <v/>
      </c>
      <c r="W98" s="38" t="str">
        <f t="shared" si="6"/>
        <v/>
      </c>
      <c r="X98" s="38" t="str">
        <f t="shared" si="7"/>
        <v/>
      </c>
    </row>
    <row r="99" spans="1:24" x14ac:dyDescent="0.3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7" t="str">
        <f>IF(B99="Carried Forward",1,"")</f>
        <v/>
      </c>
      <c r="N99" s="37" t="str">
        <f>IF(B99="new",1,"")</f>
        <v/>
      </c>
      <c r="O99" s="37" t="str">
        <f t="shared" si="4"/>
        <v/>
      </c>
      <c r="P99" s="37" t="str">
        <f>IF(AND(H99="resolved internally",L99="0-3 mths"),1,"")</f>
        <v/>
      </c>
      <c r="Q99" s="37" t="str">
        <f>IF(AND(H99="resolved internally",L99="3-6 mths"),1,"")</f>
        <v/>
      </c>
      <c r="R99" s="37" t="str">
        <f>IF(AND(H99="resolved internally",L99="6-12 mths"),1,"")</f>
        <v/>
      </c>
      <c r="S99" s="37" t="str">
        <f>IF(AND(H99="resolved internally",L99="12+ mths"),1,"")</f>
        <v/>
      </c>
      <c r="T99" s="37" t="str">
        <f>IF(AND(H99="Escalated to DRS",I99="This reporting period"),1,"")</f>
        <v/>
      </c>
      <c r="U99" s="37" t="str">
        <f>IF(AND(H99="Escalated to DRS",J99="Complainant favour",K99="closed"),1,"")</f>
        <v/>
      </c>
      <c r="V99" s="38" t="str">
        <f t="shared" si="5"/>
        <v/>
      </c>
      <c r="W99" s="38" t="str">
        <f t="shared" si="6"/>
        <v/>
      </c>
      <c r="X99" s="38" t="str">
        <f t="shared" si="7"/>
        <v/>
      </c>
    </row>
    <row r="100" spans="1:24" x14ac:dyDescent="0.3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7" t="str">
        <f>IF(B100="Carried Forward",1,"")</f>
        <v/>
      </c>
      <c r="N100" s="37" t="str">
        <f>IF(B100="new",1,"")</f>
        <v/>
      </c>
      <c r="O100" s="37" t="str">
        <f t="shared" si="4"/>
        <v/>
      </c>
      <c r="P100" s="37" t="str">
        <f>IF(AND(H100="resolved internally",L100="0-3 mths"),1,"")</f>
        <v/>
      </c>
      <c r="Q100" s="37" t="str">
        <f>IF(AND(H100="resolved internally",L100="3-6 mths"),1,"")</f>
        <v/>
      </c>
      <c r="R100" s="37" t="str">
        <f>IF(AND(H100="resolved internally",L100="6-12 mths"),1,"")</f>
        <v/>
      </c>
      <c r="S100" s="37" t="str">
        <f>IF(AND(H100="resolved internally",L100="12+ mths"),1,"")</f>
        <v/>
      </c>
      <c r="T100" s="37" t="str">
        <f>IF(AND(H100="Escalated to DRS",I100="This reporting period"),1,"")</f>
        <v/>
      </c>
      <c r="U100" s="37" t="str">
        <f>IF(AND(H100="Escalated to DRS",J100="Complainant favour",K100="closed"),1,"")</f>
        <v/>
      </c>
      <c r="V100" s="38" t="str">
        <f t="shared" si="5"/>
        <v/>
      </c>
      <c r="W100" s="38" t="str">
        <f t="shared" si="6"/>
        <v/>
      </c>
      <c r="X100" s="38" t="str">
        <f t="shared" si="7"/>
        <v/>
      </c>
    </row>
    <row r="101" spans="1:24" x14ac:dyDescent="0.3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7" t="str">
        <f>IF(B101="Carried Forward",1,"")</f>
        <v/>
      </c>
      <c r="N101" s="37" t="str">
        <f>IF(B101="new",1,"")</f>
        <v/>
      </c>
      <c r="O101" s="37" t="str">
        <f t="shared" si="4"/>
        <v/>
      </c>
      <c r="P101" s="37" t="str">
        <f>IF(AND(H101="resolved internally",L101="0-3 mths"),1,"")</f>
        <v/>
      </c>
      <c r="Q101" s="37" t="str">
        <f>IF(AND(H101="resolved internally",L101="3-6 mths"),1,"")</f>
        <v/>
      </c>
      <c r="R101" s="37" t="str">
        <f>IF(AND(H101="resolved internally",L101="6-12 mths"),1,"")</f>
        <v/>
      </c>
      <c r="S101" s="37" t="str">
        <f>IF(AND(H101="resolved internally",L101="12+ mths"),1,"")</f>
        <v/>
      </c>
      <c r="T101" s="37" t="str">
        <f>IF(AND(H101="Escalated to DRS",I101="This reporting period"),1,"")</f>
        <v/>
      </c>
      <c r="U101" s="37" t="str">
        <f>IF(AND(H101="Escalated to DRS",J101="Complainant favour",K101="closed"),1,"")</f>
        <v/>
      </c>
      <c r="V101" s="38" t="str">
        <f t="shared" si="5"/>
        <v/>
      </c>
      <c r="W101" s="38" t="str">
        <f t="shared" si="6"/>
        <v/>
      </c>
      <c r="X101" s="38" t="str">
        <f t="shared" si="7"/>
        <v/>
      </c>
    </row>
    <row r="102" spans="1:24" x14ac:dyDescent="0.3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7" t="str">
        <f>IF(B102="Carried Forward",1,"")</f>
        <v/>
      </c>
      <c r="N102" s="37" t="str">
        <f>IF(B102="new",1,"")</f>
        <v/>
      </c>
      <c r="O102" s="37" t="str">
        <f t="shared" si="4"/>
        <v/>
      </c>
      <c r="P102" s="37" t="str">
        <f>IF(AND(H102="resolved internally",L102="0-3 mths"),1,"")</f>
        <v/>
      </c>
      <c r="Q102" s="37" t="str">
        <f>IF(AND(H102="resolved internally",L102="3-6 mths"),1,"")</f>
        <v/>
      </c>
      <c r="R102" s="37" t="str">
        <f>IF(AND(H102="resolved internally",L102="6-12 mths"),1,"")</f>
        <v/>
      </c>
      <c r="S102" s="37" t="str">
        <f>IF(AND(H102="resolved internally",L102="12+ mths"),1,"")</f>
        <v/>
      </c>
      <c r="T102" s="37" t="str">
        <f>IF(AND(H102="Escalated to DRS",I102="This reporting period"),1,"")</f>
        <v/>
      </c>
      <c r="U102" s="37" t="str">
        <f>IF(AND(H102="Escalated to DRS",J102="Complainant favour",K102="closed"),1,"")</f>
        <v/>
      </c>
      <c r="V102" s="38" t="str">
        <f t="shared" si="5"/>
        <v/>
      </c>
      <c r="W102" s="38" t="str">
        <f t="shared" si="6"/>
        <v/>
      </c>
      <c r="X102" s="38" t="str">
        <f t="shared" si="7"/>
        <v/>
      </c>
    </row>
    <row r="103" spans="1:24" x14ac:dyDescent="0.3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7" t="str">
        <f>IF(B103="Carried Forward",1,"")</f>
        <v/>
      </c>
      <c r="N103" s="37" t="str">
        <f>IF(B103="new",1,"")</f>
        <v/>
      </c>
      <c r="O103" s="37" t="str">
        <f t="shared" si="4"/>
        <v/>
      </c>
      <c r="P103" s="37" t="str">
        <f>IF(AND(H103="resolved internally",L103="0-3 mths"),1,"")</f>
        <v/>
      </c>
      <c r="Q103" s="37" t="str">
        <f>IF(AND(H103="resolved internally",L103="3-6 mths"),1,"")</f>
        <v/>
      </c>
      <c r="R103" s="37" t="str">
        <f>IF(AND(H103="resolved internally",L103="6-12 mths"),1,"")</f>
        <v/>
      </c>
      <c r="S103" s="37" t="str">
        <f>IF(AND(H103="resolved internally",L103="12+ mths"),1,"")</f>
        <v/>
      </c>
      <c r="T103" s="37" t="str">
        <f>IF(AND(H103="Escalated to DRS",I103="This reporting period"),1,"")</f>
        <v/>
      </c>
      <c r="U103" s="37" t="str">
        <f>IF(AND(H103="Escalated to DRS",J103="Complainant favour",K103="closed"),1,"")</f>
        <v/>
      </c>
      <c r="V103" s="38" t="str">
        <f t="shared" si="5"/>
        <v/>
      </c>
      <c r="W103" s="38" t="str">
        <f t="shared" si="6"/>
        <v/>
      </c>
      <c r="X103" s="38" t="str">
        <f t="shared" si="7"/>
        <v/>
      </c>
    </row>
    <row r="104" spans="1:24" x14ac:dyDescent="0.3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7" t="str">
        <f>IF(B104="Carried Forward",1,"")</f>
        <v/>
      </c>
      <c r="N104" s="37" t="str">
        <f>IF(B104="new",1,"")</f>
        <v/>
      </c>
      <c r="O104" s="37" t="str">
        <f t="shared" si="4"/>
        <v/>
      </c>
      <c r="P104" s="37" t="str">
        <f>IF(AND(H104="resolved internally",L104="0-3 mths"),1,"")</f>
        <v/>
      </c>
      <c r="Q104" s="37" t="str">
        <f>IF(AND(H104="resolved internally",L104="3-6 mths"),1,"")</f>
        <v/>
      </c>
      <c r="R104" s="37" t="str">
        <f>IF(AND(H104="resolved internally",L104="6-12 mths"),1,"")</f>
        <v/>
      </c>
      <c r="S104" s="37" t="str">
        <f>IF(AND(H104="resolved internally",L104="12+ mths"),1,"")</f>
        <v/>
      </c>
      <c r="T104" s="37" t="str">
        <f>IF(AND(H104="Escalated to DRS",I104="This reporting period"),1,"")</f>
        <v/>
      </c>
      <c r="U104" s="37" t="str">
        <f>IF(AND(H104="Escalated to DRS",J104="Complainant favour",K104="closed"),1,"")</f>
        <v/>
      </c>
      <c r="V104" s="38" t="str">
        <f t="shared" si="5"/>
        <v/>
      </c>
      <c r="W104" s="38" t="str">
        <f t="shared" si="6"/>
        <v/>
      </c>
      <c r="X104" s="38" t="str">
        <f t="shared" si="7"/>
        <v/>
      </c>
    </row>
    <row r="105" spans="1:24" x14ac:dyDescent="0.3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7" t="str">
        <f>IF(B105="Carried Forward",1,"")</f>
        <v/>
      </c>
      <c r="N105" s="37" t="str">
        <f>IF(B105="new",1,"")</f>
        <v/>
      </c>
      <c r="O105" s="37" t="str">
        <f t="shared" si="4"/>
        <v/>
      </c>
      <c r="P105" s="37" t="str">
        <f>IF(AND(H105="resolved internally",L105="0-3 mths"),1,"")</f>
        <v/>
      </c>
      <c r="Q105" s="37" t="str">
        <f>IF(AND(H105="resolved internally",L105="3-6 mths"),1,"")</f>
        <v/>
      </c>
      <c r="R105" s="37" t="str">
        <f>IF(AND(H105="resolved internally",L105="6-12 mths"),1,"")</f>
        <v/>
      </c>
      <c r="S105" s="37" t="str">
        <f>IF(AND(H105="resolved internally",L105="12+ mths"),1,"")</f>
        <v/>
      </c>
      <c r="T105" s="37" t="str">
        <f>IF(AND(H105="Escalated to DRS",I105="This reporting period"),1,"")</f>
        <v/>
      </c>
      <c r="U105" s="37" t="str">
        <f>IF(AND(H105="Escalated to DRS",J105="Complainant favour",K105="closed"),1,"")</f>
        <v/>
      </c>
      <c r="V105" s="38" t="str">
        <f t="shared" si="5"/>
        <v/>
      </c>
      <c r="W105" s="38" t="str">
        <f t="shared" si="6"/>
        <v/>
      </c>
      <c r="X105" s="38" t="str">
        <f t="shared" si="7"/>
        <v/>
      </c>
    </row>
    <row r="106" spans="1:24" x14ac:dyDescent="0.3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7" t="str">
        <f>IF(B106="Carried Forward",1,"")</f>
        <v/>
      </c>
      <c r="N106" s="37" t="str">
        <f>IF(B106="new",1,"")</f>
        <v/>
      </c>
      <c r="O106" s="37" t="str">
        <f t="shared" si="4"/>
        <v/>
      </c>
      <c r="P106" s="37" t="str">
        <f>IF(AND(H106="resolved internally",L106="0-3 mths"),1,"")</f>
        <v/>
      </c>
      <c r="Q106" s="37" t="str">
        <f>IF(AND(H106="resolved internally",L106="3-6 mths"),1,"")</f>
        <v/>
      </c>
      <c r="R106" s="37" t="str">
        <f>IF(AND(H106="resolved internally",L106="6-12 mths"),1,"")</f>
        <v/>
      </c>
      <c r="S106" s="37" t="str">
        <f>IF(AND(H106="resolved internally",L106="12+ mths"),1,"")</f>
        <v/>
      </c>
      <c r="T106" s="37" t="str">
        <f>IF(AND(H106="Escalated to DRS",I106="This reporting period"),1,"")</f>
        <v/>
      </c>
      <c r="U106" s="37" t="str">
        <f>IF(AND(H106="Escalated to DRS",J106="Complainant favour",K106="closed"),1,"")</f>
        <v/>
      </c>
      <c r="V106" s="38" t="str">
        <f t="shared" si="5"/>
        <v/>
      </c>
      <c r="W106" s="38" t="str">
        <f t="shared" si="6"/>
        <v/>
      </c>
      <c r="X106" s="38" t="str">
        <f t="shared" si="7"/>
        <v/>
      </c>
    </row>
    <row r="107" spans="1:24" x14ac:dyDescent="0.3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7" t="str">
        <f>IF(B107="Carried Forward",1,"")</f>
        <v/>
      </c>
      <c r="N107" s="37" t="str">
        <f>IF(B107="new",1,"")</f>
        <v/>
      </c>
      <c r="O107" s="37" t="str">
        <f t="shared" si="4"/>
        <v/>
      </c>
      <c r="P107" s="37" t="str">
        <f>IF(AND(H107="resolved internally",L107="0-3 mths"),1,"")</f>
        <v/>
      </c>
      <c r="Q107" s="37" t="str">
        <f>IF(AND(H107="resolved internally",L107="3-6 mths"),1,"")</f>
        <v/>
      </c>
      <c r="R107" s="37" t="str">
        <f>IF(AND(H107="resolved internally",L107="6-12 mths"),1,"")</f>
        <v/>
      </c>
      <c r="S107" s="37" t="str">
        <f>IF(AND(H107="resolved internally",L107="12+ mths"),1,"")</f>
        <v/>
      </c>
      <c r="T107" s="37" t="str">
        <f>IF(AND(H107="Escalated to DRS",I107="This reporting period"),1,"")</f>
        <v/>
      </c>
      <c r="U107" s="37" t="str">
        <f>IF(AND(H107="Escalated to DRS",J107="Complainant favour",K107="closed"),1,"")</f>
        <v/>
      </c>
      <c r="V107" s="38" t="str">
        <f t="shared" si="5"/>
        <v/>
      </c>
      <c r="W107" s="38" t="str">
        <f t="shared" si="6"/>
        <v/>
      </c>
      <c r="X107" s="38" t="str">
        <f t="shared" si="7"/>
        <v/>
      </c>
    </row>
    <row r="108" spans="1:24" x14ac:dyDescent="0.3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7" t="str">
        <f>IF(B108="Carried Forward",1,"")</f>
        <v/>
      </c>
      <c r="N108" s="37" t="str">
        <f>IF(B108="new",1,"")</f>
        <v/>
      </c>
      <c r="O108" s="37" t="str">
        <f t="shared" si="4"/>
        <v/>
      </c>
      <c r="P108" s="37" t="str">
        <f>IF(AND(H108="resolved internally",L108="0-3 mths"),1,"")</f>
        <v/>
      </c>
      <c r="Q108" s="37" t="str">
        <f>IF(AND(H108="resolved internally",L108="3-6 mths"),1,"")</f>
        <v/>
      </c>
      <c r="R108" s="37" t="str">
        <f>IF(AND(H108="resolved internally",L108="6-12 mths"),1,"")</f>
        <v/>
      </c>
      <c r="S108" s="37" t="str">
        <f>IF(AND(H108="resolved internally",L108="12+ mths"),1,"")</f>
        <v/>
      </c>
      <c r="T108" s="37" t="str">
        <f>IF(AND(H108="Escalated to DRS",I108="This reporting period"),1,"")</f>
        <v/>
      </c>
      <c r="U108" s="37" t="str">
        <f>IF(AND(H108="Escalated to DRS",J108="Complainant favour",K108="closed"),1,"")</f>
        <v/>
      </c>
      <c r="V108" s="38" t="str">
        <f t="shared" si="5"/>
        <v/>
      </c>
      <c r="W108" s="38" t="str">
        <f t="shared" si="6"/>
        <v/>
      </c>
      <c r="X108" s="38" t="str">
        <f t="shared" si="7"/>
        <v/>
      </c>
    </row>
    <row r="109" spans="1:24" x14ac:dyDescent="0.3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7" t="str">
        <f>IF(B109="Carried Forward",1,"")</f>
        <v/>
      </c>
      <c r="N109" s="37" t="str">
        <f>IF(B109="new",1,"")</f>
        <v/>
      </c>
      <c r="O109" s="37" t="str">
        <f t="shared" si="4"/>
        <v/>
      </c>
      <c r="P109" s="37" t="str">
        <f>IF(AND(H109="resolved internally",L109="0-3 mths"),1,"")</f>
        <v/>
      </c>
      <c r="Q109" s="37" t="str">
        <f>IF(AND(H109="resolved internally",L109="3-6 mths"),1,"")</f>
        <v/>
      </c>
      <c r="R109" s="37" t="str">
        <f>IF(AND(H109="resolved internally",L109="6-12 mths"),1,"")</f>
        <v/>
      </c>
      <c r="S109" s="37" t="str">
        <f>IF(AND(H109="resolved internally",L109="12+ mths"),1,"")</f>
        <v/>
      </c>
      <c r="T109" s="37" t="str">
        <f>IF(AND(H109="Escalated to DRS",I109="This reporting period"),1,"")</f>
        <v/>
      </c>
      <c r="U109" s="37" t="str">
        <f>IF(AND(H109="Escalated to DRS",J109="Complainant favour",K109="closed"),1,"")</f>
        <v/>
      </c>
      <c r="V109" s="38" t="str">
        <f t="shared" si="5"/>
        <v/>
      </c>
      <c r="W109" s="38" t="str">
        <f t="shared" si="6"/>
        <v/>
      </c>
      <c r="X109" s="38" t="str">
        <f t="shared" si="7"/>
        <v/>
      </c>
    </row>
    <row r="110" spans="1:24" x14ac:dyDescent="0.3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7" t="str">
        <f>IF(B110="Carried Forward",1,"")</f>
        <v/>
      </c>
      <c r="N110" s="37" t="str">
        <f>IF(B110="new",1,"")</f>
        <v/>
      </c>
      <c r="O110" s="37" t="str">
        <f t="shared" si="4"/>
        <v/>
      </c>
      <c r="P110" s="37" t="str">
        <f>IF(AND(H110="resolved internally",L110="0-3 mths"),1,"")</f>
        <v/>
      </c>
      <c r="Q110" s="37" t="str">
        <f>IF(AND(H110="resolved internally",L110="3-6 mths"),1,"")</f>
        <v/>
      </c>
      <c r="R110" s="37" t="str">
        <f>IF(AND(H110="resolved internally",L110="6-12 mths"),1,"")</f>
        <v/>
      </c>
      <c r="S110" s="37" t="str">
        <f>IF(AND(H110="resolved internally",L110="12+ mths"),1,"")</f>
        <v/>
      </c>
      <c r="T110" s="37" t="str">
        <f>IF(AND(H110="Escalated to DRS",I110="This reporting period"),1,"")</f>
        <v/>
      </c>
      <c r="U110" s="37" t="str">
        <f>IF(AND(H110="Escalated to DRS",J110="Complainant favour",K110="closed"),1,"")</f>
        <v/>
      </c>
      <c r="V110" s="38" t="str">
        <f t="shared" si="5"/>
        <v/>
      </c>
      <c r="W110" s="38" t="str">
        <f t="shared" si="6"/>
        <v/>
      </c>
      <c r="X110" s="38" t="str">
        <f t="shared" si="7"/>
        <v/>
      </c>
    </row>
    <row r="111" spans="1:24" x14ac:dyDescent="0.3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7" t="str">
        <f>IF(B111="Carried Forward",1,"")</f>
        <v/>
      </c>
      <c r="N111" s="37" t="str">
        <f>IF(B111="new",1,"")</f>
        <v/>
      </c>
      <c r="O111" s="37" t="str">
        <f t="shared" si="4"/>
        <v/>
      </c>
      <c r="P111" s="37" t="str">
        <f>IF(AND(H111="resolved internally",L111="0-3 mths"),1,"")</f>
        <v/>
      </c>
      <c r="Q111" s="37" t="str">
        <f>IF(AND(H111="resolved internally",L111="3-6 mths"),1,"")</f>
        <v/>
      </c>
      <c r="R111" s="37" t="str">
        <f>IF(AND(H111="resolved internally",L111="6-12 mths"),1,"")</f>
        <v/>
      </c>
      <c r="S111" s="37" t="str">
        <f>IF(AND(H111="resolved internally",L111="12+ mths"),1,"")</f>
        <v/>
      </c>
      <c r="T111" s="37" t="str">
        <f>IF(AND(H111="Escalated to DRS",I111="This reporting period"),1,"")</f>
        <v/>
      </c>
      <c r="U111" s="37" t="str">
        <f>IF(AND(H111="Escalated to DRS",J111="Complainant favour",K111="closed"),1,"")</f>
        <v/>
      </c>
      <c r="V111" s="38" t="str">
        <f t="shared" si="5"/>
        <v/>
      </c>
      <c r="W111" s="38" t="str">
        <f t="shared" si="6"/>
        <v/>
      </c>
      <c r="X111" s="38" t="str">
        <f t="shared" si="7"/>
        <v/>
      </c>
    </row>
    <row r="112" spans="1:24" x14ac:dyDescent="0.3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7" t="str">
        <f>IF(B112="Carried Forward",1,"")</f>
        <v/>
      </c>
      <c r="N112" s="37" t="str">
        <f>IF(B112="new",1,"")</f>
        <v/>
      </c>
      <c r="O112" s="37" t="str">
        <f t="shared" si="4"/>
        <v/>
      </c>
      <c r="P112" s="37" t="str">
        <f>IF(AND(H112="resolved internally",L112="0-3 mths"),1,"")</f>
        <v/>
      </c>
      <c r="Q112" s="37" t="str">
        <f>IF(AND(H112="resolved internally",L112="3-6 mths"),1,"")</f>
        <v/>
      </c>
      <c r="R112" s="37" t="str">
        <f>IF(AND(H112="resolved internally",L112="6-12 mths"),1,"")</f>
        <v/>
      </c>
      <c r="S112" s="37" t="str">
        <f>IF(AND(H112="resolved internally",L112="12+ mths"),1,"")</f>
        <v/>
      </c>
      <c r="T112" s="37" t="str">
        <f>IF(AND(H112="Escalated to DRS",I112="This reporting period"),1,"")</f>
        <v/>
      </c>
      <c r="U112" s="37" t="str">
        <f>IF(AND(H112="Escalated to DRS",J112="Complainant favour",K112="closed"),1,"")</f>
        <v/>
      </c>
      <c r="V112" s="38" t="str">
        <f t="shared" si="5"/>
        <v/>
      </c>
      <c r="W112" s="38" t="str">
        <f t="shared" si="6"/>
        <v/>
      </c>
      <c r="X112" s="38" t="str">
        <f t="shared" si="7"/>
        <v/>
      </c>
    </row>
    <row r="113" spans="1:24" x14ac:dyDescent="0.3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 t="str">
        <f>IF(B113="Carried Forward",1,"")</f>
        <v/>
      </c>
      <c r="N113" s="37" t="str">
        <f>IF(B113="new",1,"")</f>
        <v/>
      </c>
      <c r="O113" s="37" t="str">
        <f t="shared" si="4"/>
        <v/>
      </c>
      <c r="P113" s="37" t="str">
        <f>IF(AND(H113="resolved internally",L113="0-3 mths"),1,"")</f>
        <v/>
      </c>
      <c r="Q113" s="37" t="str">
        <f>IF(AND(H113="resolved internally",L113="3-6 mths"),1,"")</f>
        <v/>
      </c>
      <c r="R113" s="37" t="str">
        <f>IF(AND(H113="resolved internally",L113="6-12 mths"),1,"")</f>
        <v/>
      </c>
      <c r="S113" s="37" t="str">
        <f>IF(AND(H113="resolved internally",L113="12+ mths"),1,"")</f>
        <v/>
      </c>
      <c r="T113" s="37" t="str">
        <f>IF(AND(H113="Escalated to DRS",I113="This reporting period"),1,"")</f>
        <v/>
      </c>
      <c r="U113" s="37" t="str">
        <f>IF(AND(H113="Escalated to DRS",J113="Complainant favour",K113="closed"),1,"")</f>
        <v/>
      </c>
      <c r="V113" s="38" t="str">
        <f t="shared" si="5"/>
        <v/>
      </c>
      <c r="W113" s="38" t="str">
        <f t="shared" si="6"/>
        <v/>
      </c>
      <c r="X113" s="38" t="str">
        <f t="shared" si="7"/>
        <v/>
      </c>
    </row>
    <row r="114" spans="1:24" x14ac:dyDescent="0.3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7" t="str">
        <f>IF(B114="Carried Forward",1,"")</f>
        <v/>
      </c>
      <c r="N114" s="37" t="str">
        <f>IF(B114="new",1,"")</f>
        <v/>
      </c>
      <c r="O114" s="37" t="str">
        <f t="shared" si="4"/>
        <v/>
      </c>
      <c r="P114" s="37" t="str">
        <f>IF(AND(H114="resolved internally",L114="0-3 mths"),1,"")</f>
        <v/>
      </c>
      <c r="Q114" s="37" t="str">
        <f>IF(AND(H114="resolved internally",L114="3-6 mths"),1,"")</f>
        <v/>
      </c>
      <c r="R114" s="37" t="str">
        <f>IF(AND(H114="resolved internally",L114="6-12 mths"),1,"")</f>
        <v/>
      </c>
      <c r="S114" s="37" t="str">
        <f>IF(AND(H114="resolved internally",L114="12+ mths"),1,"")</f>
        <v/>
      </c>
      <c r="T114" s="37" t="str">
        <f>IF(AND(H114="Escalated to DRS",I114="This reporting period"),1,"")</f>
        <v/>
      </c>
      <c r="U114" s="37" t="str">
        <f>IF(AND(H114="Escalated to DRS",J114="Complainant favour",K114="closed"),1,"")</f>
        <v/>
      </c>
      <c r="V114" s="38" t="str">
        <f t="shared" si="5"/>
        <v/>
      </c>
      <c r="W114" s="38" t="str">
        <f t="shared" si="6"/>
        <v/>
      </c>
      <c r="X114" s="38" t="str">
        <f t="shared" si="7"/>
        <v/>
      </c>
    </row>
    <row r="115" spans="1:24" x14ac:dyDescent="0.3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7" t="str">
        <f>IF(B115="Carried Forward",1,"")</f>
        <v/>
      </c>
      <c r="N115" s="37" t="str">
        <f>IF(B115="new",1,"")</f>
        <v/>
      </c>
      <c r="O115" s="37" t="str">
        <f t="shared" si="4"/>
        <v/>
      </c>
      <c r="P115" s="37" t="str">
        <f>IF(AND(H115="resolved internally",L115="0-3 mths"),1,"")</f>
        <v/>
      </c>
      <c r="Q115" s="37" t="str">
        <f>IF(AND(H115="resolved internally",L115="3-6 mths"),1,"")</f>
        <v/>
      </c>
      <c r="R115" s="37" t="str">
        <f>IF(AND(H115="resolved internally",L115="6-12 mths"),1,"")</f>
        <v/>
      </c>
      <c r="S115" s="37" t="str">
        <f>IF(AND(H115="resolved internally",L115="12+ mths"),1,"")</f>
        <v/>
      </c>
      <c r="T115" s="37" t="str">
        <f>IF(AND(H115="Escalated to DRS",I115="This reporting period"),1,"")</f>
        <v/>
      </c>
      <c r="U115" s="37" t="str">
        <f>IF(AND(H115="Escalated to DRS",J115="Complainant favour",K115="closed"),1,"")</f>
        <v/>
      </c>
      <c r="V115" s="38" t="str">
        <f t="shared" si="5"/>
        <v/>
      </c>
      <c r="W115" s="38" t="str">
        <f t="shared" si="6"/>
        <v/>
      </c>
      <c r="X115" s="38" t="str">
        <f t="shared" si="7"/>
        <v/>
      </c>
    </row>
    <row r="116" spans="1:24" x14ac:dyDescent="0.3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7" t="str">
        <f>IF(B116="Carried Forward",1,"")</f>
        <v/>
      </c>
      <c r="N116" s="37" t="str">
        <f>IF(B116="new",1,"")</f>
        <v/>
      </c>
      <c r="O116" s="37" t="str">
        <f t="shared" si="4"/>
        <v/>
      </c>
      <c r="P116" s="37" t="str">
        <f>IF(AND(H116="resolved internally",L116="0-3 mths"),1,"")</f>
        <v/>
      </c>
      <c r="Q116" s="37" t="str">
        <f>IF(AND(H116="resolved internally",L116="3-6 mths"),1,"")</f>
        <v/>
      </c>
      <c r="R116" s="37" t="str">
        <f>IF(AND(H116="resolved internally",L116="6-12 mths"),1,"")</f>
        <v/>
      </c>
      <c r="S116" s="37" t="str">
        <f>IF(AND(H116="resolved internally",L116="12+ mths"),1,"")</f>
        <v/>
      </c>
      <c r="T116" s="37" t="str">
        <f>IF(AND(H116="Escalated to DRS",I116="This reporting period"),1,"")</f>
        <v/>
      </c>
      <c r="U116" s="37" t="str">
        <f>IF(AND(H116="Escalated to DRS",J116="Complainant favour",K116="closed"),1,"")</f>
        <v/>
      </c>
      <c r="V116" s="38" t="str">
        <f t="shared" si="5"/>
        <v/>
      </c>
      <c r="W116" s="38" t="str">
        <f t="shared" si="6"/>
        <v/>
      </c>
      <c r="X116" s="38" t="str">
        <f t="shared" si="7"/>
        <v/>
      </c>
    </row>
    <row r="117" spans="1:24" x14ac:dyDescent="0.3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7" t="str">
        <f>IF(B117="Carried Forward",1,"")</f>
        <v/>
      </c>
      <c r="N117" s="37" t="str">
        <f>IF(B117="new",1,"")</f>
        <v/>
      </c>
      <c r="O117" s="37" t="str">
        <f t="shared" si="4"/>
        <v/>
      </c>
      <c r="P117" s="37" t="str">
        <f>IF(AND(H117="resolved internally",L117="0-3 mths"),1,"")</f>
        <v/>
      </c>
      <c r="Q117" s="37" t="str">
        <f>IF(AND(H117="resolved internally",L117="3-6 mths"),1,"")</f>
        <v/>
      </c>
      <c r="R117" s="37" t="str">
        <f>IF(AND(H117="resolved internally",L117="6-12 mths"),1,"")</f>
        <v/>
      </c>
      <c r="S117" s="37" t="str">
        <f>IF(AND(H117="resolved internally",L117="12+ mths"),1,"")</f>
        <v/>
      </c>
      <c r="T117" s="37" t="str">
        <f>IF(AND(H117="Escalated to DRS",I117="This reporting period"),1,"")</f>
        <v/>
      </c>
      <c r="U117" s="37" t="str">
        <f>IF(AND(H117="Escalated to DRS",J117="Complainant favour",K117="closed"),1,"")</f>
        <v/>
      </c>
      <c r="V117" s="38" t="str">
        <f t="shared" si="5"/>
        <v/>
      </c>
      <c r="W117" s="38" t="str">
        <f t="shared" si="6"/>
        <v/>
      </c>
      <c r="X117" s="38" t="str">
        <f t="shared" si="7"/>
        <v/>
      </c>
    </row>
    <row r="118" spans="1:24" x14ac:dyDescent="0.3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7" t="str">
        <f>IF(B118="Carried Forward",1,"")</f>
        <v/>
      </c>
      <c r="N118" s="37" t="str">
        <f>IF(B118="new",1,"")</f>
        <v/>
      </c>
      <c r="O118" s="37" t="str">
        <f t="shared" si="4"/>
        <v/>
      </c>
      <c r="P118" s="37" t="str">
        <f>IF(AND(H118="resolved internally",L118="0-3 mths"),1,"")</f>
        <v/>
      </c>
      <c r="Q118" s="37" t="str">
        <f>IF(AND(H118="resolved internally",L118="3-6 mths"),1,"")</f>
        <v/>
      </c>
      <c r="R118" s="37" t="str">
        <f>IF(AND(H118="resolved internally",L118="6-12 mths"),1,"")</f>
        <v/>
      </c>
      <c r="S118" s="37" t="str">
        <f>IF(AND(H118="resolved internally",L118="12+ mths"),1,"")</f>
        <v/>
      </c>
      <c r="T118" s="37" t="str">
        <f>IF(AND(H118="Escalated to DRS",I118="This reporting period"),1,"")</f>
        <v/>
      </c>
      <c r="U118" s="37" t="str">
        <f>IF(AND(H118="Escalated to DRS",J118="Complainant favour",K118="closed"),1,"")</f>
        <v/>
      </c>
      <c r="V118" s="38" t="str">
        <f t="shared" si="5"/>
        <v/>
      </c>
      <c r="W118" s="38" t="str">
        <f t="shared" si="6"/>
        <v/>
      </c>
      <c r="X118" s="38" t="str">
        <f t="shared" si="7"/>
        <v/>
      </c>
    </row>
    <row r="119" spans="1:24" x14ac:dyDescent="0.3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7" t="str">
        <f>IF(B119="Carried Forward",1,"")</f>
        <v/>
      </c>
      <c r="N119" s="37" t="str">
        <f>IF(B119="new",1,"")</f>
        <v/>
      </c>
      <c r="O119" s="37" t="str">
        <f t="shared" si="4"/>
        <v/>
      </c>
      <c r="P119" s="37" t="str">
        <f>IF(AND(H119="resolved internally",L119="0-3 mths"),1,"")</f>
        <v/>
      </c>
      <c r="Q119" s="37" t="str">
        <f>IF(AND(H119="resolved internally",L119="3-6 mths"),1,"")</f>
        <v/>
      </c>
      <c r="R119" s="37" t="str">
        <f>IF(AND(H119="resolved internally",L119="6-12 mths"),1,"")</f>
        <v/>
      </c>
      <c r="S119" s="37" t="str">
        <f>IF(AND(H119="resolved internally",L119="12+ mths"),1,"")</f>
        <v/>
      </c>
      <c r="T119" s="37" t="str">
        <f>IF(AND(H119="Escalated to DRS",I119="This reporting period"),1,"")</f>
        <v/>
      </c>
      <c r="U119" s="37" t="str">
        <f>IF(AND(H119="Escalated to DRS",J119="Complainant favour",K119="closed"),1,"")</f>
        <v/>
      </c>
      <c r="V119" s="38" t="str">
        <f t="shared" si="5"/>
        <v/>
      </c>
      <c r="W119" s="38" t="str">
        <f t="shared" si="6"/>
        <v/>
      </c>
      <c r="X119" s="38" t="str">
        <f t="shared" si="7"/>
        <v/>
      </c>
    </row>
    <row r="120" spans="1:24" x14ac:dyDescent="0.3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7" t="str">
        <f>IF(B120="Carried Forward",1,"")</f>
        <v/>
      </c>
      <c r="N120" s="37" t="str">
        <f>IF(B120="new",1,"")</f>
        <v/>
      </c>
      <c r="O120" s="37" t="str">
        <f t="shared" si="4"/>
        <v/>
      </c>
      <c r="P120" s="37" t="str">
        <f>IF(AND(H120="resolved internally",L120="0-3 mths"),1,"")</f>
        <v/>
      </c>
      <c r="Q120" s="37" t="str">
        <f>IF(AND(H120="resolved internally",L120="3-6 mths"),1,"")</f>
        <v/>
      </c>
      <c r="R120" s="37" t="str">
        <f>IF(AND(H120="resolved internally",L120="6-12 mths"),1,"")</f>
        <v/>
      </c>
      <c r="S120" s="37" t="str">
        <f>IF(AND(H120="resolved internally",L120="12+ mths"),1,"")</f>
        <v/>
      </c>
      <c r="T120" s="37" t="str">
        <f>IF(AND(H120="Escalated to DRS",I120="This reporting period"),1,"")</f>
        <v/>
      </c>
      <c r="U120" s="37" t="str">
        <f>IF(AND(H120="Escalated to DRS",J120="Complainant favour",K120="closed"),1,"")</f>
        <v/>
      </c>
      <c r="V120" s="38" t="str">
        <f t="shared" si="5"/>
        <v/>
      </c>
      <c r="W120" s="38" t="str">
        <f t="shared" si="6"/>
        <v/>
      </c>
      <c r="X120" s="38" t="str">
        <f t="shared" si="7"/>
        <v/>
      </c>
    </row>
    <row r="121" spans="1:24" x14ac:dyDescent="0.3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7" t="str">
        <f>IF(B121="Carried Forward",1,"")</f>
        <v/>
      </c>
      <c r="N121" s="37" t="str">
        <f>IF(B121="new",1,"")</f>
        <v/>
      </c>
      <c r="O121" s="37" t="str">
        <f t="shared" si="4"/>
        <v/>
      </c>
      <c r="P121" s="37" t="str">
        <f>IF(AND(H121="resolved internally",L121="0-3 mths"),1,"")</f>
        <v/>
      </c>
      <c r="Q121" s="37" t="str">
        <f>IF(AND(H121="resolved internally",L121="3-6 mths"),1,"")</f>
        <v/>
      </c>
      <c r="R121" s="37" t="str">
        <f>IF(AND(H121="resolved internally",L121="6-12 mths"),1,"")</f>
        <v/>
      </c>
      <c r="S121" s="37" t="str">
        <f>IF(AND(H121="resolved internally",L121="12+ mths"),1,"")</f>
        <v/>
      </c>
      <c r="T121" s="37" t="str">
        <f>IF(AND(H121="Escalated to DRS",I121="This reporting period"),1,"")</f>
        <v/>
      </c>
      <c r="U121" s="37" t="str">
        <f>IF(AND(H121="Escalated to DRS",J121="Complainant favour",K121="closed"),1,"")</f>
        <v/>
      </c>
      <c r="V121" s="38" t="str">
        <f t="shared" si="5"/>
        <v/>
      </c>
      <c r="W121" s="38" t="str">
        <f t="shared" si="6"/>
        <v/>
      </c>
      <c r="X121" s="38" t="str">
        <f t="shared" si="7"/>
        <v/>
      </c>
    </row>
    <row r="122" spans="1:24" x14ac:dyDescent="0.3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7" t="str">
        <f>IF(B122="Carried Forward",1,"")</f>
        <v/>
      </c>
      <c r="N122" s="37" t="str">
        <f>IF(B122="new",1,"")</f>
        <v/>
      </c>
      <c r="O122" s="37" t="str">
        <f t="shared" si="4"/>
        <v/>
      </c>
      <c r="P122" s="37" t="str">
        <f>IF(AND(H122="resolved internally",L122="0-3 mths"),1,"")</f>
        <v/>
      </c>
      <c r="Q122" s="37" t="str">
        <f>IF(AND(H122="resolved internally",L122="3-6 mths"),1,"")</f>
        <v/>
      </c>
      <c r="R122" s="37" t="str">
        <f>IF(AND(H122="resolved internally",L122="6-12 mths"),1,"")</f>
        <v/>
      </c>
      <c r="S122" s="37" t="str">
        <f>IF(AND(H122="resolved internally",L122="12+ mths"),1,"")</f>
        <v/>
      </c>
      <c r="T122" s="37" t="str">
        <f>IF(AND(H122="Escalated to DRS",I122="This reporting period"),1,"")</f>
        <v/>
      </c>
      <c r="U122" s="37" t="str">
        <f>IF(AND(H122="Escalated to DRS",J122="Complainant favour",K122="closed"),1,"")</f>
        <v/>
      </c>
      <c r="V122" s="38" t="str">
        <f t="shared" si="5"/>
        <v/>
      </c>
      <c r="W122" s="38" t="str">
        <f t="shared" si="6"/>
        <v/>
      </c>
      <c r="X122" s="38" t="str">
        <f t="shared" si="7"/>
        <v/>
      </c>
    </row>
    <row r="123" spans="1:24" x14ac:dyDescent="0.3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7" t="str">
        <f>IF(B123="Carried Forward",1,"")</f>
        <v/>
      </c>
      <c r="N123" s="37" t="str">
        <f>IF(B123="new",1,"")</f>
        <v/>
      </c>
      <c r="O123" s="37" t="str">
        <f t="shared" si="4"/>
        <v/>
      </c>
      <c r="P123" s="37" t="str">
        <f>IF(AND(H123="resolved internally",L123="0-3 mths"),1,"")</f>
        <v/>
      </c>
      <c r="Q123" s="37" t="str">
        <f>IF(AND(H123="resolved internally",L123="3-6 mths"),1,"")</f>
        <v/>
      </c>
      <c r="R123" s="37" t="str">
        <f>IF(AND(H123="resolved internally",L123="6-12 mths"),1,"")</f>
        <v/>
      </c>
      <c r="S123" s="37" t="str">
        <f>IF(AND(H123="resolved internally",L123="12+ mths"),1,"")</f>
        <v/>
      </c>
      <c r="T123" s="37" t="str">
        <f>IF(AND(H123="Escalated to DRS",I123="This reporting period"),1,"")</f>
        <v/>
      </c>
      <c r="U123" s="37" t="str">
        <f>IF(AND(H123="Escalated to DRS",J123="Complainant favour",K123="closed"),1,"")</f>
        <v/>
      </c>
      <c r="V123" s="38" t="str">
        <f t="shared" si="5"/>
        <v/>
      </c>
      <c r="W123" s="38" t="str">
        <f t="shared" si="6"/>
        <v/>
      </c>
      <c r="X123" s="38" t="str">
        <f t="shared" si="7"/>
        <v/>
      </c>
    </row>
    <row r="124" spans="1:24" x14ac:dyDescent="0.3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7" t="str">
        <f>IF(B124="Carried Forward",1,"")</f>
        <v/>
      </c>
      <c r="N124" s="37" t="str">
        <f>IF(B124="new",1,"")</f>
        <v/>
      </c>
      <c r="O124" s="37" t="str">
        <f t="shared" si="4"/>
        <v/>
      </c>
      <c r="P124" s="37" t="str">
        <f>IF(AND(H124="resolved internally",L124="0-3 mths"),1,"")</f>
        <v/>
      </c>
      <c r="Q124" s="37" t="str">
        <f>IF(AND(H124="resolved internally",L124="3-6 mths"),1,"")</f>
        <v/>
      </c>
      <c r="R124" s="37" t="str">
        <f>IF(AND(H124="resolved internally",L124="6-12 mths"),1,"")</f>
        <v/>
      </c>
      <c r="S124" s="37" t="str">
        <f>IF(AND(H124="resolved internally",L124="12+ mths"),1,"")</f>
        <v/>
      </c>
      <c r="T124" s="37" t="str">
        <f>IF(AND(H124="Escalated to DRS",I124="This reporting period"),1,"")</f>
        <v/>
      </c>
      <c r="U124" s="37" t="str">
        <f>IF(AND(H124="Escalated to DRS",J124="Complainant favour",K124="closed"),1,"")</f>
        <v/>
      </c>
      <c r="V124" s="38" t="str">
        <f t="shared" si="5"/>
        <v/>
      </c>
      <c r="W124" s="38" t="str">
        <f t="shared" si="6"/>
        <v/>
      </c>
      <c r="X124" s="38" t="str">
        <f t="shared" si="7"/>
        <v/>
      </c>
    </row>
    <row r="125" spans="1:24" x14ac:dyDescent="0.3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7" t="str">
        <f>IF(B125="Carried Forward",1,"")</f>
        <v/>
      </c>
      <c r="N125" s="37" t="str">
        <f>IF(B125="new",1,"")</f>
        <v/>
      </c>
      <c r="O125" s="37" t="str">
        <f t="shared" si="4"/>
        <v/>
      </c>
      <c r="P125" s="37" t="str">
        <f>IF(AND(H125="resolved internally",L125="0-3 mths"),1,"")</f>
        <v/>
      </c>
      <c r="Q125" s="37" t="str">
        <f>IF(AND(H125="resolved internally",L125="3-6 mths"),1,"")</f>
        <v/>
      </c>
      <c r="R125" s="37" t="str">
        <f>IF(AND(H125="resolved internally",L125="6-12 mths"),1,"")</f>
        <v/>
      </c>
      <c r="S125" s="37" t="str">
        <f>IF(AND(H125="resolved internally",L125="12+ mths"),1,"")</f>
        <v/>
      </c>
      <c r="T125" s="37" t="str">
        <f>IF(AND(H125="Escalated to DRS",I125="This reporting period"),1,"")</f>
        <v/>
      </c>
      <c r="U125" s="37" t="str">
        <f>IF(AND(H125="Escalated to DRS",J125="Complainant favour",K125="closed"),1,"")</f>
        <v/>
      </c>
      <c r="V125" s="38" t="str">
        <f t="shared" si="5"/>
        <v/>
      </c>
      <c r="W125" s="38" t="str">
        <f t="shared" si="6"/>
        <v/>
      </c>
      <c r="X125" s="38" t="str">
        <f t="shared" si="7"/>
        <v/>
      </c>
    </row>
    <row r="126" spans="1:24" x14ac:dyDescent="0.3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7" t="str">
        <f>IF(B126="Carried Forward",1,"")</f>
        <v/>
      </c>
      <c r="N126" s="37" t="str">
        <f>IF(B126="new",1,"")</f>
        <v/>
      </c>
      <c r="O126" s="37" t="str">
        <f t="shared" si="4"/>
        <v/>
      </c>
      <c r="P126" s="37" t="str">
        <f>IF(AND(H126="resolved internally",L126="0-3 mths"),1,"")</f>
        <v/>
      </c>
      <c r="Q126" s="37" t="str">
        <f>IF(AND(H126="resolved internally",L126="3-6 mths"),1,"")</f>
        <v/>
      </c>
      <c r="R126" s="37" t="str">
        <f>IF(AND(H126="resolved internally",L126="6-12 mths"),1,"")</f>
        <v/>
      </c>
      <c r="S126" s="37" t="str">
        <f>IF(AND(H126="resolved internally",L126="12+ mths"),1,"")</f>
        <v/>
      </c>
      <c r="T126" s="37" t="str">
        <f>IF(AND(H126="Escalated to DRS",I126="This reporting period"),1,"")</f>
        <v/>
      </c>
      <c r="U126" s="37" t="str">
        <f>IF(AND(H126="Escalated to DRS",J126="Complainant favour",K126="closed"),1,"")</f>
        <v/>
      </c>
      <c r="V126" s="38" t="str">
        <f t="shared" si="5"/>
        <v/>
      </c>
      <c r="W126" s="38" t="str">
        <f t="shared" si="6"/>
        <v/>
      </c>
      <c r="X126" s="38" t="str">
        <f t="shared" si="7"/>
        <v/>
      </c>
    </row>
    <row r="127" spans="1:24" x14ac:dyDescent="0.3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7" t="str">
        <f>IF(B127="Carried Forward",1,"")</f>
        <v/>
      </c>
      <c r="N127" s="37" t="str">
        <f>IF(B127="new",1,"")</f>
        <v/>
      </c>
      <c r="O127" s="37" t="str">
        <f t="shared" si="4"/>
        <v/>
      </c>
      <c r="P127" s="37" t="str">
        <f>IF(AND(H127="resolved internally",L127="0-3 mths"),1,"")</f>
        <v/>
      </c>
      <c r="Q127" s="37" t="str">
        <f>IF(AND(H127="resolved internally",L127="3-6 mths"),1,"")</f>
        <v/>
      </c>
      <c r="R127" s="37" t="str">
        <f>IF(AND(H127="resolved internally",L127="6-12 mths"),1,"")</f>
        <v/>
      </c>
      <c r="S127" s="37" t="str">
        <f>IF(AND(H127="resolved internally",L127="12+ mths"),1,"")</f>
        <v/>
      </c>
      <c r="T127" s="37" t="str">
        <f>IF(AND(H127="Escalated to DRS",I127="This reporting period"),1,"")</f>
        <v/>
      </c>
      <c r="U127" s="37" t="str">
        <f>IF(AND(H127="Escalated to DRS",J127="Complainant favour",K127="closed"),1,"")</f>
        <v/>
      </c>
      <c r="V127" s="38" t="str">
        <f t="shared" si="5"/>
        <v/>
      </c>
      <c r="W127" s="38" t="str">
        <f t="shared" si="6"/>
        <v/>
      </c>
      <c r="X127" s="38" t="str">
        <f t="shared" si="7"/>
        <v/>
      </c>
    </row>
    <row r="128" spans="1:24" x14ac:dyDescent="0.3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7" t="str">
        <f>IF(B128="Carried Forward",1,"")</f>
        <v/>
      </c>
      <c r="N128" s="37" t="str">
        <f>IF(B128="new",1,"")</f>
        <v/>
      </c>
      <c r="O128" s="37" t="str">
        <f t="shared" si="4"/>
        <v/>
      </c>
      <c r="P128" s="37" t="str">
        <f>IF(AND(H128="resolved internally",L128="0-3 mths"),1,"")</f>
        <v/>
      </c>
      <c r="Q128" s="37" t="str">
        <f>IF(AND(H128="resolved internally",L128="3-6 mths"),1,"")</f>
        <v/>
      </c>
      <c r="R128" s="37" t="str">
        <f>IF(AND(H128="resolved internally",L128="6-12 mths"),1,"")</f>
        <v/>
      </c>
      <c r="S128" s="37" t="str">
        <f>IF(AND(H128="resolved internally",L128="12+ mths"),1,"")</f>
        <v/>
      </c>
      <c r="T128" s="37" t="str">
        <f>IF(AND(H128="Escalated to DRS",I128="This reporting period"),1,"")</f>
        <v/>
      </c>
      <c r="U128" s="37" t="str">
        <f>IF(AND(H128="Escalated to DRS",J128="Complainant favour",K128="closed"),1,"")</f>
        <v/>
      </c>
      <c r="V128" s="38" t="str">
        <f t="shared" si="5"/>
        <v/>
      </c>
      <c r="W128" s="38" t="str">
        <f t="shared" si="6"/>
        <v/>
      </c>
      <c r="X128" s="38" t="str">
        <f t="shared" si="7"/>
        <v/>
      </c>
    </row>
    <row r="129" spans="1:24" x14ac:dyDescent="0.3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7" t="str">
        <f>IF(B129="Carried Forward",1,"")</f>
        <v/>
      </c>
      <c r="N129" s="37" t="str">
        <f>IF(B129="new",1,"")</f>
        <v/>
      </c>
      <c r="O129" s="37" t="str">
        <f t="shared" si="4"/>
        <v/>
      </c>
      <c r="P129" s="37" t="str">
        <f>IF(AND(H129="resolved internally",L129="0-3 mths"),1,"")</f>
        <v/>
      </c>
      <c r="Q129" s="37" t="str">
        <f>IF(AND(H129="resolved internally",L129="3-6 mths"),1,"")</f>
        <v/>
      </c>
      <c r="R129" s="37" t="str">
        <f>IF(AND(H129="resolved internally",L129="6-12 mths"),1,"")</f>
        <v/>
      </c>
      <c r="S129" s="37" t="str">
        <f>IF(AND(H129="resolved internally",L129="12+ mths"),1,"")</f>
        <v/>
      </c>
      <c r="T129" s="37" t="str">
        <f>IF(AND(H129="Escalated to DRS",I129="This reporting period"),1,"")</f>
        <v/>
      </c>
      <c r="U129" s="37" t="str">
        <f>IF(AND(H129="Escalated to DRS",J129="Complainant favour",K129="closed"),1,"")</f>
        <v/>
      </c>
      <c r="V129" s="38" t="str">
        <f t="shared" si="5"/>
        <v/>
      </c>
      <c r="W129" s="38" t="str">
        <f t="shared" si="6"/>
        <v/>
      </c>
      <c r="X129" s="38" t="str">
        <f t="shared" si="7"/>
        <v/>
      </c>
    </row>
    <row r="130" spans="1:24" x14ac:dyDescent="0.3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7" t="str">
        <f>IF(B130="Carried Forward",1,"")</f>
        <v/>
      </c>
      <c r="N130" s="37" t="str">
        <f>IF(B130="new",1,"")</f>
        <v/>
      </c>
      <c r="O130" s="37" t="str">
        <f t="shared" si="4"/>
        <v/>
      </c>
      <c r="P130" s="37" t="str">
        <f>IF(AND(H130="resolved internally",L130="0-3 mths"),1,"")</f>
        <v/>
      </c>
      <c r="Q130" s="37" t="str">
        <f>IF(AND(H130="resolved internally",L130="3-6 mths"),1,"")</f>
        <v/>
      </c>
      <c r="R130" s="37" t="str">
        <f>IF(AND(H130="resolved internally",L130="6-12 mths"),1,"")</f>
        <v/>
      </c>
      <c r="S130" s="37" t="str">
        <f>IF(AND(H130="resolved internally",L130="12+ mths"),1,"")</f>
        <v/>
      </c>
      <c r="T130" s="37" t="str">
        <f>IF(AND(H130="Escalated to DRS",I130="This reporting period"),1,"")</f>
        <v/>
      </c>
      <c r="U130" s="37" t="str">
        <f>IF(AND(H130="Escalated to DRS",J130="Complainant favour",K130="closed"),1,"")</f>
        <v/>
      </c>
      <c r="V130" s="38" t="str">
        <f t="shared" si="5"/>
        <v/>
      </c>
      <c r="W130" s="38" t="str">
        <f t="shared" si="6"/>
        <v/>
      </c>
      <c r="X130" s="38" t="str">
        <f t="shared" si="7"/>
        <v/>
      </c>
    </row>
    <row r="131" spans="1:24" x14ac:dyDescent="0.3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7" t="str">
        <f>IF(B131="Carried Forward",1,"")</f>
        <v/>
      </c>
      <c r="N131" s="37" t="str">
        <f>IF(B131="new",1,"")</f>
        <v/>
      </c>
      <c r="O131" s="37" t="str">
        <f t="shared" ref="O131:O191" si="8">IF(H131="no longer vulnerable",1,"")</f>
        <v/>
      </c>
      <c r="P131" s="37" t="str">
        <f>IF(AND(H131="resolved internally",L131="0-3 mths"),1,"")</f>
        <v/>
      </c>
      <c r="Q131" s="37" t="str">
        <f>IF(AND(H131="resolved internally",L131="3-6 mths"),1,"")</f>
        <v/>
      </c>
      <c r="R131" s="37" t="str">
        <f>IF(AND(H131="resolved internally",L131="6-12 mths"),1,"")</f>
        <v/>
      </c>
      <c r="S131" s="37" t="str">
        <f>IF(AND(H131="resolved internally",L131="12+ mths"),1,"")</f>
        <v/>
      </c>
      <c r="T131" s="37" t="str">
        <f>IF(AND(H131="Escalated to DRS",I131="This reporting period"),1,"")</f>
        <v/>
      </c>
      <c r="U131" s="37" t="str">
        <f>IF(AND(H131="Escalated to DRS",J131="Complainant favour",K131="closed"),1,"")</f>
        <v/>
      </c>
      <c r="V131" s="38" t="str">
        <f t="shared" ref="V131:V191" si="9">IF(AND(B131="new",D131="Category 1"),1,"")</f>
        <v/>
      </c>
      <c r="W131" s="38" t="str">
        <f t="shared" ref="W131:W191" si="10">IF(AND(B131="new",D131="Category 2"),1,"")</f>
        <v/>
      </c>
      <c r="X131" s="38" t="str">
        <f t="shared" ref="X131:X191" si="11">IF(AND(B131="new",D131="Category 3"),1,"")</f>
        <v/>
      </c>
    </row>
    <row r="132" spans="1:24" x14ac:dyDescent="0.3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7" t="str">
        <f>IF(B132="Carried Forward",1,"")</f>
        <v/>
      </c>
      <c r="N132" s="37" t="str">
        <f>IF(B132="new",1,"")</f>
        <v/>
      </c>
      <c r="O132" s="37" t="str">
        <f t="shared" si="8"/>
        <v/>
      </c>
      <c r="P132" s="37" t="str">
        <f>IF(AND(H132="resolved internally",L132="0-3 mths"),1,"")</f>
        <v/>
      </c>
      <c r="Q132" s="37" t="str">
        <f>IF(AND(H132="resolved internally",L132="3-6 mths"),1,"")</f>
        <v/>
      </c>
      <c r="R132" s="37" t="str">
        <f>IF(AND(H132="resolved internally",L132="6-12 mths"),1,"")</f>
        <v/>
      </c>
      <c r="S132" s="37" t="str">
        <f>IF(AND(H132="resolved internally",L132="12+ mths"),1,"")</f>
        <v/>
      </c>
      <c r="T132" s="37" t="str">
        <f>IF(AND(H132="Escalated to DRS",I132="This reporting period"),1,"")</f>
        <v/>
      </c>
      <c r="U132" s="37" t="str">
        <f>IF(AND(H132="Escalated to DRS",J132="Complainant favour",K132="closed"),1,"")</f>
        <v/>
      </c>
      <c r="V132" s="38" t="str">
        <f t="shared" si="9"/>
        <v/>
      </c>
      <c r="W132" s="38" t="str">
        <f t="shared" si="10"/>
        <v/>
      </c>
      <c r="X132" s="38" t="str">
        <f t="shared" si="11"/>
        <v/>
      </c>
    </row>
    <row r="133" spans="1:24" x14ac:dyDescent="0.3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7" t="str">
        <f>IF(B133="Carried Forward",1,"")</f>
        <v/>
      </c>
      <c r="N133" s="37" t="str">
        <f>IF(B133="new",1,"")</f>
        <v/>
      </c>
      <c r="O133" s="37" t="str">
        <f t="shared" si="8"/>
        <v/>
      </c>
      <c r="P133" s="37" t="str">
        <f>IF(AND(H133="resolved internally",L133="0-3 mths"),1,"")</f>
        <v/>
      </c>
      <c r="Q133" s="37" t="str">
        <f>IF(AND(H133="resolved internally",L133="3-6 mths"),1,"")</f>
        <v/>
      </c>
      <c r="R133" s="37" t="str">
        <f>IF(AND(H133="resolved internally",L133="6-12 mths"),1,"")</f>
        <v/>
      </c>
      <c r="S133" s="37" t="str">
        <f>IF(AND(H133="resolved internally",L133="12+ mths"),1,"")</f>
        <v/>
      </c>
      <c r="T133" s="37" t="str">
        <f>IF(AND(H133="Escalated to DRS",I133="This reporting period"),1,"")</f>
        <v/>
      </c>
      <c r="U133" s="37" t="str">
        <f>IF(AND(H133="Escalated to DRS",J133="Complainant favour",K133="closed"),1,"")</f>
        <v/>
      </c>
      <c r="V133" s="38" t="str">
        <f t="shared" si="9"/>
        <v/>
      </c>
      <c r="W133" s="38" t="str">
        <f t="shared" si="10"/>
        <v/>
      </c>
      <c r="X133" s="38" t="str">
        <f t="shared" si="11"/>
        <v/>
      </c>
    </row>
    <row r="134" spans="1:24" x14ac:dyDescent="0.3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7" t="str">
        <f>IF(B134="Carried Forward",1,"")</f>
        <v/>
      </c>
      <c r="N134" s="37" t="str">
        <f>IF(B134="new",1,"")</f>
        <v/>
      </c>
      <c r="O134" s="37" t="str">
        <f t="shared" si="8"/>
        <v/>
      </c>
      <c r="P134" s="37" t="str">
        <f>IF(AND(H134="resolved internally",L134="0-3 mths"),1,"")</f>
        <v/>
      </c>
      <c r="Q134" s="37" t="str">
        <f>IF(AND(H134="resolved internally",L134="3-6 mths"),1,"")</f>
        <v/>
      </c>
      <c r="R134" s="37" t="str">
        <f>IF(AND(H134="resolved internally",L134="6-12 mths"),1,"")</f>
        <v/>
      </c>
      <c r="S134" s="37" t="str">
        <f>IF(AND(H134="resolved internally",L134="12+ mths"),1,"")</f>
        <v/>
      </c>
      <c r="T134" s="37" t="str">
        <f>IF(AND(H134="Escalated to DRS",I134="This reporting period"),1,"")</f>
        <v/>
      </c>
      <c r="U134" s="37" t="str">
        <f>IF(AND(H134="Escalated to DRS",J134="Complainant favour",K134="closed"),1,"")</f>
        <v/>
      </c>
      <c r="V134" s="38" t="str">
        <f t="shared" si="9"/>
        <v/>
      </c>
      <c r="W134" s="38" t="str">
        <f t="shared" si="10"/>
        <v/>
      </c>
      <c r="X134" s="38" t="str">
        <f t="shared" si="11"/>
        <v/>
      </c>
    </row>
    <row r="135" spans="1:24" x14ac:dyDescent="0.3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7" t="str">
        <f>IF(B135="Carried Forward",1,"")</f>
        <v/>
      </c>
      <c r="N135" s="37" t="str">
        <f>IF(B135="new",1,"")</f>
        <v/>
      </c>
      <c r="O135" s="37" t="str">
        <f t="shared" si="8"/>
        <v/>
      </c>
      <c r="P135" s="37" t="str">
        <f>IF(AND(H135="resolved internally",L135="0-3 mths"),1,"")</f>
        <v/>
      </c>
      <c r="Q135" s="37" t="str">
        <f>IF(AND(H135="resolved internally",L135="3-6 mths"),1,"")</f>
        <v/>
      </c>
      <c r="R135" s="37" t="str">
        <f>IF(AND(H135="resolved internally",L135="6-12 mths"),1,"")</f>
        <v/>
      </c>
      <c r="S135" s="37" t="str">
        <f>IF(AND(H135="resolved internally",L135="12+ mths"),1,"")</f>
        <v/>
      </c>
      <c r="T135" s="37" t="str">
        <f>IF(AND(H135="Escalated to DRS",I135="This reporting period"),1,"")</f>
        <v/>
      </c>
      <c r="U135" s="37" t="str">
        <f>IF(AND(H135="Escalated to DRS",J135="Complainant favour",K135="closed"),1,"")</f>
        <v/>
      </c>
      <c r="V135" s="38" t="str">
        <f t="shared" si="9"/>
        <v/>
      </c>
      <c r="W135" s="38" t="str">
        <f t="shared" si="10"/>
        <v/>
      </c>
      <c r="X135" s="38" t="str">
        <f t="shared" si="11"/>
        <v/>
      </c>
    </row>
    <row r="136" spans="1:24" x14ac:dyDescent="0.3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7" t="str">
        <f>IF(B136="Carried Forward",1,"")</f>
        <v/>
      </c>
      <c r="N136" s="37" t="str">
        <f>IF(B136="new",1,"")</f>
        <v/>
      </c>
      <c r="O136" s="37" t="str">
        <f t="shared" si="8"/>
        <v/>
      </c>
      <c r="P136" s="37" t="str">
        <f>IF(AND(H136="resolved internally",L136="0-3 mths"),1,"")</f>
        <v/>
      </c>
      <c r="Q136" s="37" t="str">
        <f>IF(AND(H136="resolved internally",L136="3-6 mths"),1,"")</f>
        <v/>
      </c>
      <c r="R136" s="37" t="str">
        <f>IF(AND(H136="resolved internally",L136="6-12 mths"),1,"")</f>
        <v/>
      </c>
      <c r="S136" s="37" t="str">
        <f>IF(AND(H136="resolved internally",L136="12+ mths"),1,"")</f>
        <v/>
      </c>
      <c r="T136" s="37" t="str">
        <f>IF(AND(H136="Escalated to DRS",I136="This reporting period"),1,"")</f>
        <v/>
      </c>
      <c r="U136" s="37" t="str">
        <f>IF(AND(H136="Escalated to DRS",J136="Complainant favour",K136="closed"),1,"")</f>
        <v/>
      </c>
      <c r="V136" s="38" t="str">
        <f t="shared" si="9"/>
        <v/>
      </c>
      <c r="W136" s="38" t="str">
        <f t="shared" si="10"/>
        <v/>
      </c>
      <c r="X136" s="38" t="str">
        <f t="shared" si="11"/>
        <v/>
      </c>
    </row>
    <row r="137" spans="1:24" x14ac:dyDescent="0.3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7" t="str">
        <f>IF(B137="Carried Forward",1,"")</f>
        <v/>
      </c>
      <c r="N137" s="37" t="str">
        <f>IF(B137="new",1,"")</f>
        <v/>
      </c>
      <c r="O137" s="37" t="str">
        <f t="shared" si="8"/>
        <v/>
      </c>
      <c r="P137" s="37" t="str">
        <f>IF(AND(H137="resolved internally",L137="0-3 mths"),1,"")</f>
        <v/>
      </c>
      <c r="Q137" s="37" t="str">
        <f>IF(AND(H137="resolved internally",L137="3-6 mths"),1,"")</f>
        <v/>
      </c>
      <c r="R137" s="37" t="str">
        <f>IF(AND(H137="resolved internally",L137="6-12 mths"),1,"")</f>
        <v/>
      </c>
      <c r="S137" s="37" t="str">
        <f>IF(AND(H137="resolved internally",L137="12+ mths"),1,"")</f>
        <v/>
      </c>
      <c r="T137" s="37" t="str">
        <f>IF(AND(H137="Escalated to DRS",I137="This reporting period"),1,"")</f>
        <v/>
      </c>
      <c r="U137" s="37" t="str">
        <f>IF(AND(H137="Escalated to DRS",J137="Complainant favour",K137="closed"),1,"")</f>
        <v/>
      </c>
      <c r="V137" s="38" t="str">
        <f t="shared" si="9"/>
        <v/>
      </c>
      <c r="W137" s="38" t="str">
        <f t="shared" si="10"/>
        <v/>
      </c>
      <c r="X137" s="38" t="str">
        <f t="shared" si="11"/>
        <v/>
      </c>
    </row>
    <row r="138" spans="1:24" x14ac:dyDescent="0.3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7" t="str">
        <f>IF(B138="Carried Forward",1,"")</f>
        <v/>
      </c>
      <c r="N138" s="37" t="str">
        <f>IF(B138="new",1,"")</f>
        <v/>
      </c>
      <c r="O138" s="37" t="str">
        <f t="shared" si="8"/>
        <v/>
      </c>
      <c r="P138" s="37" t="str">
        <f>IF(AND(H138="resolved internally",L138="0-3 mths"),1,"")</f>
        <v/>
      </c>
      <c r="Q138" s="37" t="str">
        <f>IF(AND(H138="resolved internally",L138="3-6 mths"),1,"")</f>
        <v/>
      </c>
      <c r="R138" s="37" t="str">
        <f>IF(AND(H138="resolved internally",L138="6-12 mths"),1,"")</f>
        <v/>
      </c>
      <c r="S138" s="37" t="str">
        <f>IF(AND(H138="resolved internally",L138="12+ mths"),1,"")</f>
        <v/>
      </c>
      <c r="T138" s="37" t="str">
        <f>IF(AND(H138="Escalated to DRS",I138="This reporting period"),1,"")</f>
        <v/>
      </c>
      <c r="U138" s="37" t="str">
        <f>IF(AND(H138="Escalated to DRS",J138="Complainant favour",K138="closed"),1,"")</f>
        <v/>
      </c>
      <c r="V138" s="38" t="str">
        <f t="shared" si="9"/>
        <v/>
      </c>
      <c r="W138" s="38" t="str">
        <f t="shared" si="10"/>
        <v/>
      </c>
      <c r="X138" s="38" t="str">
        <f t="shared" si="11"/>
        <v/>
      </c>
    </row>
    <row r="139" spans="1:24" x14ac:dyDescent="0.3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7" t="str">
        <f>IF(B139="Carried Forward",1,"")</f>
        <v/>
      </c>
      <c r="N139" s="37" t="str">
        <f>IF(B139="new",1,"")</f>
        <v/>
      </c>
      <c r="O139" s="37" t="str">
        <f t="shared" si="8"/>
        <v/>
      </c>
      <c r="P139" s="37" t="str">
        <f>IF(AND(H139="resolved internally",L139="0-3 mths"),1,"")</f>
        <v/>
      </c>
      <c r="Q139" s="37" t="str">
        <f>IF(AND(H139="resolved internally",L139="3-6 mths"),1,"")</f>
        <v/>
      </c>
      <c r="R139" s="37" t="str">
        <f>IF(AND(H139="resolved internally",L139="6-12 mths"),1,"")</f>
        <v/>
      </c>
      <c r="S139" s="37" t="str">
        <f>IF(AND(H139="resolved internally",L139="12+ mths"),1,"")</f>
        <v/>
      </c>
      <c r="T139" s="37" t="str">
        <f>IF(AND(H139="Escalated to DRS",I139="This reporting period"),1,"")</f>
        <v/>
      </c>
      <c r="U139" s="37" t="str">
        <f>IF(AND(H139="Escalated to DRS",J139="Complainant favour",K139="closed"),1,"")</f>
        <v/>
      </c>
      <c r="V139" s="38" t="str">
        <f t="shared" si="9"/>
        <v/>
      </c>
      <c r="W139" s="38" t="str">
        <f t="shared" si="10"/>
        <v/>
      </c>
      <c r="X139" s="38" t="str">
        <f t="shared" si="11"/>
        <v/>
      </c>
    </row>
    <row r="140" spans="1:24" x14ac:dyDescent="0.3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7" t="str">
        <f>IF(B140="Carried Forward",1,"")</f>
        <v/>
      </c>
      <c r="N140" s="37" t="str">
        <f>IF(B140="new",1,"")</f>
        <v/>
      </c>
      <c r="O140" s="37" t="str">
        <f t="shared" si="8"/>
        <v/>
      </c>
      <c r="P140" s="37" t="str">
        <f>IF(AND(H140="resolved internally",L140="0-3 mths"),1,"")</f>
        <v/>
      </c>
      <c r="Q140" s="37" t="str">
        <f>IF(AND(H140="resolved internally",L140="3-6 mths"),1,"")</f>
        <v/>
      </c>
      <c r="R140" s="37" t="str">
        <f>IF(AND(H140="resolved internally",L140="6-12 mths"),1,"")</f>
        <v/>
      </c>
      <c r="S140" s="37" t="str">
        <f>IF(AND(H140="resolved internally",L140="12+ mths"),1,"")</f>
        <v/>
      </c>
      <c r="T140" s="37" t="str">
        <f>IF(AND(H140="Escalated to DRS",I140="This reporting period"),1,"")</f>
        <v/>
      </c>
      <c r="U140" s="37" t="str">
        <f>IF(AND(H140="Escalated to DRS",J140="Complainant favour",K140="closed"),1,"")</f>
        <v/>
      </c>
      <c r="V140" s="38" t="str">
        <f t="shared" si="9"/>
        <v/>
      </c>
      <c r="W140" s="38" t="str">
        <f t="shared" si="10"/>
        <v/>
      </c>
      <c r="X140" s="38" t="str">
        <f t="shared" si="11"/>
        <v/>
      </c>
    </row>
    <row r="141" spans="1:24" x14ac:dyDescent="0.3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7" t="str">
        <f>IF(B141="Carried Forward",1,"")</f>
        <v/>
      </c>
      <c r="N141" s="37" t="str">
        <f>IF(B141="new",1,"")</f>
        <v/>
      </c>
      <c r="O141" s="37" t="str">
        <f t="shared" si="8"/>
        <v/>
      </c>
      <c r="P141" s="37" t="str">
        <f>IF(AND(H141="resolved internally",L141="0-3 mths"),1,"")</f>
        <v/>
      </c>
      <c r="Q141" s="37" t="str">
        <f>IF(AND(H141="resolved internally",L141="3-6 mths"),1,"")</f>
        <v/>
      </c>
      <c r="R141" s="37" t="str">
        <f>IF(AND(H141="resolved internally",L141="6-12 mths"),1,"")</f>
        <v/>
      </c>
      <c r="S141" s="37" t="str">
        <f>IF(AND(H141="resolved internally",L141="12+ mths"),1,"")</f>
        <v/>
      </c>
      <c r="T141" s="37" t="str">
        <f>IF(AND(H141="Escalated to DRS",I141="This reporting period"),1,"")</f>
        <v/>
      </c>
      <c r="U141" s="37" t="str">
        <f>IF(AND(H141="Escalated to DRS",J141="Complainant favour",K141="closed"),1,"")</f>
        <v/>
      </c>
      <c r="V141" s="38" t="str">
        <f t="shared" si="9"/>
        <v/>
      </c>
      <c r="W141" s="38" t="str">
        <f t="shared" si="10"/>
        <v/>
      </c>
      <c r="X141" s="38" t="str">
        <f t="shared" si="11"/>
        <v/>
      </c>
    </row>
    <row r="142" spans="1:24" x14ac:dyDescent="0.3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7" t="str">
        <f>IF(B142="Carried Forward",1,"")</f>
        <v/>
      </c>
      <c r="N142" s="37" t="str">
        <f>IF(B142="new",1,"")</f>
        <v/>
      </c>
      <c r="O142" s="37" t="str">
        <f t="shared" si="8"/>
        <v/>
      </c>
      <c r="P142" s="37" t="str">
        <f>IF(AND(H142="resolved internally",L142="0-3 mths"),1,"")</f>
        <v/>
      </c>
      <c r="Q142" s="37" t="str">
        <f>IF(AND(H142="resolved internally",L142="3-6 mths"),1,"")</f>
        <v/>
      </c>
      <c r="R142" s="37" t="str">
        <f>IF(AND(H142="resolved internally",L142="6-12 mths"),1,"")</f>
        <v/>
      </c>
      <c r="S142" s="37" t="str">
        <f>IF(AND(H142="resolved internally",L142="12+ mths"),1,"")</f>
        <v/>
      </c>
      <c r="T142" s="37" t="str">
        <f>IF(AND(H142="Escalated to DRS",I142="This reporting period"),1,"")</f>
        <v/>
      </c>
      <c r="U142" s="37" t="str">
        <f>IF(AND(H142="Escalated to DRS",J142="Complainant favour",K142="closed"),1,"")</f>
        <v/>
      </c>
      <c r="V142" s="38" t="str">
        <f t="shared" si="9"/>
        <v/>
      </c>
      <c r="W142" s="38" t="str">
        <f t="shared" si="10"/>
        <v/>
      </c>
      <c r="X142" s="38" t="str">
        <f t="shared" si="11"/>
        <v/>
      </c>
    </row>
    <row r="143" spans="1:24" x14ac:dyDescent="0.3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7" t="str">
        <f>IF(B143="Carried Forward",1,"")</f>
        <v/>
      </c>
      <c r="N143" s="37" t="str">
        <f>IF(B143="new",1,"")</f>
        <v/>
      </c>
      <c r="O143" s="37" t="str">
        <f t="shared" si="8"/>
        <v/>
      </c>
      <c r="P143" s="37" t="str">
        <f>IF(AND(H143="resolved internally",L143="0-3 mths"),1,"")</f>
        <v/>
      </c>
      <c r="Q143" s="37" t="str">
        <f>IF(AND(H143="resolved internally",L143="3-6 mths"),1,"")</f>
        <v/>
      </c>
      <c r="R143" s="37" t="str">
        <f>IF(AND(H143="resolved internally",L143="6-12 mths"),1,"")</f>
        <v/>
      </c>
      <c r="S143" s="37" t="str">
        <f>IF(AND(H143="resolved internally",L143="12+ mths"),1,"")</f>
        <v/>
      </c>
      <c r="T143" s="37" t="str">
        <f>IF(AND(H143="Escalated to DRS",I143="This reporting period"),1,"")</f>
        <v/>
      </c>
      <c r="U143" s="37" t="str">
        <f>IF(AND(H143="Escalated to DRS",J143="Complainant favour",K143="closed"),1,"")</f>
        <v/>
      </c>
      <c r="V143" s="38" t="str">
        <f t="shared" si="9"/>
        <v/>
      </c>
      <c r="W143" s="38" t="str">
        <f t="shared" si="10"/>
        <v/>
      </c>
      <c r="X143" s="38" t="str">
        <f t="shared" si="11"/>
        <v/>
      </c>
    </row>
    <row r="144" spans="1:24" x14ac:dyDescent="0.3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7" t="str">
        <f>IF(B144="Carried Forward",1,"")</f>
        <v/>
      </c>
      <c r="N144" s="37" t="str">
        <f>IF(B144="new",1,"")</f>
        <v/>
      </c>
      <c r="O144" s="37" t="str">
        <f t="shared" si="8"/>
        <v/>
      </c>
      <c r="P144" s="37" t="str">
        <f>IF(AND(H144="resolved internally",L144="0-3 mths"),1,"")</f>
        <v/>
      </c>
      <c r="Q144" s="37" t="str">
        <f>IF(AND(H144="resolved internally",L144="3-6 mths"),1,"")</f>
        <v/>
      </c>
      <c r="R144" s="37" t="str">
        <f>IF(AND(H144="resolved internally",L144="6-12 mths"),1,"")</f>
        <v/>
      </c>
      <c r="S144" s="37" t="str">
        <f>IF(AND(H144="resolved internally",L144="12+ mths"),1,"")</f>
        <v/>
      </c>
      <c r="T144" s="37" t="str">
        <f>IF(AND(H144="Escalated to DRS",I144="This reporting period"),1,"")</f>
        <v/>
      </c>
      <c r="U144" s="37" t="str">
        <f>IF(AND(H144="Escalated to DRS",J144="Complainant favour",K144="closed"),1,"")</f>
        <v/>
      </c>
      <c r="V144" s="38" t="str">
        <f t="shared" si="9"/>
        <v/>
      </c>
      <c r="W144" s="38" t="str">
        <f t="shared" si="10"/>
        <v/>
      </c>
      <c r="X144" s="38" t="str">
        <f t="shared" si="11"/>
        <v/>
      </c>
    </row>
    <row r="145" spans="1:24" x14ac:dyDescent="0.3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7" t="str">
        <f>IF(B145="Carried Forward",1,"")</f>
        <v/>
      </c>
      <c r="N145" s="37" t="str">
        <f>IF(B145="new",1,"")</f>
        <v/>
      </c>
      <c r="O145" s="37" t="str">
        <f t="shared" si="8"/>
        <v/>
      </c>
      <c r="P145" s="37" t="str">
        <f>IF(AND(H145="resolved internally",L145="0-3 mths"),1,"")</f>
        <v/>
      </c>
      <c r="Q145" s="37" t="str">
        <f>IF(AND(H145="resolved internally",L145="3-6 mths"),1,"")</f>
        <v/>
      </c>
      <c r="R145" s="37" t="str">
        <f>IF(AND(H145="resolved internally",L145="6-12 mths"),1,"")</f>
        <v/>
      </c>
      <c r="S145" s="37" t="str">
        <f>IF(AND(H145="resolved internally",L145="12+ mths"),1,"")</f>
        <v/>
      </c>
      <c r="T145" s="37" t="str">
        <f>IF(AND(H145="Escalated to DRS",I145="This reporting period"),1,"")</f>
        <v/>
      </c>
      <c r="U145" s="37" t="str">
        <f>IF(AND(H145="Escalated to DRS",J145="Complainant favour",K145="closed"),1,"")</f>
        <v/>
      </c>
      <c r="V145" s="38" t="str">
        <f t="shared" si="9"/>
        <v/>
      </c>
      <c r="W145" s="38" t="str">
        <f t="shared" si="10"/>
        <v/>
      </c>
      <c r="X145" s="38" t="str">
        <f t="shared" si="11"/>
        <v/>
      </c>
    </row>
    <row r="146" spans="1:24" x14ac:dyDescent="0.3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7" t="str">
        <f>IF(B146="Carried Forward",1,"")</f>
        <v/>
      </c>
      <c r="N146" s="37" t="str">
        <f>IF(B146="new",1,"")</f>
        <v/>
      </c>
      <c r="O146" s="37" t="str">
        <f t="shared" si="8"/>
        <v/>
      </c>
      <c r="P146" s="37" t="str">
        <f>IF(AND(H146="resolved internally",L146="0-3 mths"),1,"")</f>
        <v/>
      </c>
      <c r="Q146" s="37" t="str">
        <f>IF(AND(H146="resolved internally",L146="3-6 mths"),1,"")</f>
        <v/>
      </c>
      <c r="R146" s="37" t="str">
        <f>IF(AND(H146="resolved internally",L146="6-12 mths"),1,"")</f>
        <v/>
      </c>
      <c r="S146" s="37" t="str">
        <f>IF(AND(H146="resolved internally",L146="12+ mths"),1,"")</f>
        <v/>
      </c>
      <c r="T146" s="37" t="str">
        <f>IF(AND(H146="Escalated to DRS",I146="This reporting period"),1,"")</f>
        <v/>
      </c>
      <c r="U146" s="37" t="str">
        <f>IF(AND(H146="Escalated to DRS",J146="Complainant favour",K146="closed"),1,"")</f>
        <v/>
      </c>
      <c r="V146" s="38" t="str">
        <f t="shared" si="9"/>
        <v/>
      </c>
      <c r="W146" s="38" t="str">
        <f t="shared" si="10"/>
        <v/>
      </c>
      <c r="X146" s="38" t="str">
        <f t="shared" si="11"/>
        <v/>
      </c>
    </row>
    <row r="147" spans="1:24" x14ac:dyDescent="0.3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7" t="str">
        <f>IF(B147="Carried Forward",1,"")</f>
        <v/>
      </c>
      <c r="N147" s="37" t="str">
        <f>IF(B147="new",1,"")</f>
        <v/>
      </c>
      <c r="O147" s="37" t="str">
        <f t="shared" si="8"/>
        <v/>
      </c>
      <c r="P147" s="37" t="str">
        <f>IF(AND(H147="resolved internally",L147="0-3 mths"),1,"")</f>
        <v/>
      </c>
      <c r="Q147" s="37" t="str">
        <f>IF(AND(H147="resolved internally",L147="3-6 mths"),1,"")</f>
        <v/>
      </c>
      <c r="R147" s="37" t="str">
        <f>IF(AND(H147="resolved internally",L147="6-12 mths"),1,"")</f>
        <v/>
      </c>
      <c r="S147" s="37" t="str">
        <f>IF(AND(H147="resolved internally",L147="12+ mths"),1,"")</f>
        <v/>
      </c>
      <c r="T147" s="37" t="str">
        <f>IF(AND(H147="Escalated to DRS",I147="This reporting period"),1,"")</f>
        <v/>
      </c>
      <c r="U147" s="37" t="str">
        <f>IF(AND(H147="Escalated to DRS",J147="Complainant favour",K147="closed"),1,"")</f>
        <v/>
      </c>
      <c r="V147" s="38" t="str">
        <f t="shared" si="9"/>
        <v/>
      </c>
      <c r="W147" s="38" t="str">
        <f t="shared" si="10"/>
        <v/>
      </c>
      <c r="X147" s="38" t="str">
        <f t="shared" si="11"/>
        <v/>
      </c>
    </row>
    <row r="148" spans="1:24" x14ac:dyDescent="0.3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7" t="str">
        <f>IF(B148="Carried Forward",1,"")</f>
        <v/>
      </c>
      <c r="N148" s="37" t="str">
        <f>IF(B148="new",1,"")</f>
        <v/>
      </c>
      <c r="O148" s="37" t="str">
        <f t="shared" si="8"/>
        <v/>
      </c>
      <c r="P148" s="37" t="str">
        <f>IF(AND(H148="resolved internally",L148="0-3 mths"),1,"")</f>
        <v/>
      </c>
      <c r="Q148" s="37" t="str">
        <f>IF(AND(H148="resolved internally",L148="3-6 mths"),1,"")</f>
        <v/>
      </c>
      <c r="R148" s="37" t="str">
        <f>IF(AND(H148="resolved internally",L148="6-12 mths"),1,"")</f>
        <v/>
      </c>
      <c r="S148" s="37" t="str">
        <f>IF(AND(H148="resolved internally",L148="12+ mths"),1,"")</f>
        <v/>
      </c>
      <c r="T148" s="37" t="str">
        <f>IF(AND(H148="Escalated to DRS",I148="This reporting period"),1,"")</f>
        <v/>
      </c>
      <c r="U148" s="37" t="str">
        <f>IF(AND(H148="Escalated to DRS",J148="Complainant favour",K148="closed"),1,"")</f>
        <v/>
      </c>
      <c r="V148" s="38" t="str">
        <f t="shared" si="9"/>
        <v/>
      </c>
      <c r="W148" s="38" t="str">
        <f t="shared" si="10"/>
        <v/>
      </c>
      <c r="X148" s="38" t="str">
        <f t="shared" si="11"/>
        <v/>
      </c>
    </row>
    <row r="149" spans="1:24" x14ac:dyDescent="0.3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7" t="str">
        <f>IF(B149="Carried Forward",1,"")</f>
        <v/>
      </c>
      <c r="N149" s="37" t="str">
        <f>IF(B149="new",1,"")</f>
        <v/>
      </c>
      <c r="O149" s="37" t="str">
        <f t="shared" si="8"/>
        <v/>
      </c>
      <c r="P149" s="37" t="str">
        <f>IF(AND(H149="resolved internally",L149="0-3 mths"),1,"")</f>
        <v/>
      </c>
      <c r="Q149" s="37" t="str">
        <f>IF(AND(H149="resolved internally",L149="3-6 mths"),1,"")</f>
        <v/>
      </c>
      <c r="R149" s="37" t="str">
        <f>IF(AND(H149="resolved internally",L149="6-12 mths"),1,"")</f>
        <v/>
      </c>
      <c r="S149" s="37" t="str">
        <f>IF(AND(H149="resolved internally",L149="12+ mths"),1,"")</f>
        <v/>
      </c>
      <c r="T149" s="37" t="str">
        <f>IF(AND(H149="Escalated to DRS",I149="This reporting period"),1,"")</f>
        <v/>
      </c>
      <c r="U149" s="37" t="str">
        <f>IF(AND(H149="Escalated to DRS",J149="Complainant favour",K149="closed"),1,"")</f>
        <v/>
      </c>
      <c r="V149" s="38" t="str">
        <f t="shared" si="9"/>
        <v/>
      </c>
      <c r="W149" s="38" t="str">
        <f t="shared" si="10"/>
        <v/>
      </c>
      <c r="X149" s="38" t="str">
        <f t="shared" si="11"/>
        <v/>
      </c>
    </row>
    <row r="150" spans="1:24" x14ac:dyDescent="0.3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 t="str">
        <f>IF(B150="Carried Forward",1,"")</f>
        <v/>
      </c>
      <c r="N150" s="37" t="str">
        <f>IF(B150="new",1,"")</f>
        <v/>
      </c>
      <c r="O150" s="37" t="str">
        <f t="shared" si="8"/>
        <v/>
      </c>
      <c r="P150" s="37" t="str">
        <f>IF(AND(H150="resolved internally",L150="0-3 mths"),1,"")</f>
        <v/>
      </c>
      <c r="Q150" s="37" t="str">
        <f>IF(AND(H150="resolved internally",L150="3-6 mths"),1,"")</f>
        <v/>
      </c>
      <c r="R150" s="37" t="str">
        <f>IF(AND(H150="resolved internally",L150="6-12 mths"),1,"")</f>
        <v/>
      </c>
      <c r="S150" s="37" t="str">
        <f>IF(AND(H150="resolved internally",L150="12+ mths"),1,"")</f>
        <v/>
      </c>
      <c r="T150" s="37" t="str">
        <f>IF(AND(H150="Escalated to DRS",I150="This reporting period"),1,"")</f>
        <v/>
      </c>
      <c r="U150" s="37" t="str">
        <f>IF(AND(H150="Escalated to DRS",J150="Complainant favour",K150="closed"),1,"")</f>
        <v/>
      </c>
      <c r="V150" s="38" t="str">
        <f t="shared" si="9"/>
        <v/>
      </c>
      <c r="W150" s="38" t="str">
        <f t="shared" si="10"/>
        <v/>
      </c>
      <c r="X150" s="38" t="str">
        <f t="shared" si="11"/>
        <v/>
      </c>
    </row>
    <row r="151" spans="1:24" x14ac:dyDescent="0.3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7" t="str">
        <f>IF(B151="Carried Forward",1,"")</f>
        <v/>
      </c>
      <c r="N151" s="37" t="str">
        <f>IF(B151="new",1,"")</f>
        <v/>
      </c>
      <c r="O151" s="37" t="str">
        <f t="shared" si="8"/>
        <v/>
      </c>
      <c r="P151" s="37" t="str">
        <f>IF(AND(H151="resolved internally",L151="0-3 mths"),1,"")</f>
        <v/>
      </c>
      <c r="Q151" s="37" t="str">
        <f>IF(AND(H151="resolved internally",L151="3-6 mths"),1,"")</f>
        <v/>
      </c>
      <c r="R151" s="37" t="str">
        <f>IF(AND(H151="resolved internally",L151="6-12 mths"),1,"")</f>
        <v/>
      </c>
      <c r="S151" s="37" t="str">
        <f>IF(AND(H151="resolved internally",L151="12+ mths"),1,"")</f>
        <v/>
      </c>
      <c r="T151" s="37" t="str">
        <f>IF(AND(H151="Escalated to DRS",I151="This reporting period"),1,"")</f>
        <v/>
      </c>
      <c r="U151" s="37" t="str">
        <f>IF(AND(H151="Escalated to DRS",J151="Complainant favour",K151="closed"),1,"")</f>
        <v/>
      </c>
      <c r="V151" s="38" t="str">
        <f t="shared" si="9"/>
        <v/>
      </c>
      <c r="W151" s="38" t="str">
        <f t="shared" si="10"/>
        <v/>
      </c>
      <c r="X151" s="38" t="str">
        <f t="shared" si="11"/>
        <v/>
      </c>
    </row>
    <row r="152" spans="1:24" x14ac:dyDescent="0.3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7" t="str">
        <f>IF(B152="Carried Forward",1,"")</f>
        <v/>
      </c>
      <c r="N152" s="37" t="str">
        <f>IF(B152="new",1,"")</f>
        <v/>
      </c>
      <c r="O152" s="37" t="str">
        <f t="shared" si="8"/>
        <v/>
      </c>
      <c r="P152" s="37" t="str">
        <f>IF(AND(H152="resolved internally",L152="0-3 mths"),1,"")</f>
        <v/>
      </c>
      <c r="Q152" s="37" t="str">
        <f>IF(AND(H152="resolved internally",L152="3-6 mths"),1,"")</f>
        <v/>
      </c>
      <c r="R152" s="37" t="str">
        <f>IF(AND(H152="resolved internally",L152="6-12 mths"),1,"")</f>
        <v/>
      </c>
      <c r="S152" s="37" t="str">
        <f>IF(AND(H152="resolved internally",L152="12+ mths"),1,"")</f>
        <v/>
      </c>
      <c r="T152" s="37" t="str">
        <f>IF(AND(H152="Escalated to DRS",I152="This reporting period"),1,"")</f>
        <v/>
      </c>
      <c r="U152" s="37" t="str">
        <f>IF(AND(H152="Escalated to DRS",J152="Complainant favour",K152="closed"),1,"")</f>
        <v/>
      </c>
      <c r="V152" s="38" t="str">
        <f t="shared" si="9"/>
        <v/>
      </c>
      <c r="W152" s="38" t="str">
        <f t="shared" si="10"/>
        <v/>
      </c>
      <c r="X152" s="38" t="str">
        <f t="shared" si="11"/>
        <v/>
      </c>
    </row>
    <row r="153" spans="1:24" x14ac:dyDescent="0.3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7" t="str">
        <f>IF(B153="Carried Forward",1,"")</f>
        <v/>
      </c>
      <c r="N153" s="37" t="str">
        <f>IF(B153="new",1,"")</f>
        <v/>
      </c>
      <c r="O153" s="37" t="str">
        <f t="shared" si="8"/>
        <v/>
      </c>
      <c r="P153" s="37" t="str">
        <f>IF(AND(H153="resolved internally",L153="0-3 mths"),1,"")</f>
        <v/>
      </c>
      <c r="Q153" s="37" t="str">
        <f>IF(AND(H153="resolved internally",L153="3-6 mths"),1,"")</f>
        <v/>
      </c>
      <c r="R153" s="37" t="str">
        <f>IF(AND(H153="resolved internally",L153="6-12 mths"),1,"")</f>
        <v/>
      </c>
      <c r="S153" s="37" t="str">
        <f>IF(AND(H153="resolved internally",L153="12+ mths"),1,"")</f>
        <v/>
      </c>
      <c r="T153" s="37" t="str">
        <f>IF(AND(H153="Escalated to DRS",I153="This reporting period"),1,"")</f>
        <v/>
      </c>
      <c r="U153" s="37" t="str">
        <f>IF(AND(H153="Escalated to DRS",J153="Complainant favour",K153="closed"),1,"")</f>
        <v/>
      </c>
      <c r="V153" s="38" t="str">
        <f t="shared" si="9"/>
        <v/>
      </c>
      <c r="W153" s="38" t="str">
        <f t="shared" si="10"/>
        <v/>
      </c>
      <c r="X153" s="38" t="str">
        <f t="shared" si="11"/>
        <v/>
      </c>
    </row>
    <row r="154" spans="1:24" x14ac:dyDescent="0.3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7" t="str">
        <f>IF(B154="Carried Forward",1,"")</f>
        <v/>
      </c>
      <c r="N154" s="37" t="str">
        <f>IF(B154="new",1,"")</f>
        <v/>
      </c>
      <c r="O154" s="37" t="str">
        <f t="shared" si="8"/>
        <v/>
      </c>
      <c r="P154" s="37" t="str">
        <f>IF(AND(H154="resolved internally",L154="0-3 mths"),1,"")</f>
        <v/>
      </c>
      <c r="Q154" s="37" t="str">
        <f>IF(AND(H154="resolved internally",L154="3-6 mths"),1,"")</f>
        <v/>
      </c>
      <c r="R154" s="37" t="str">
        <f>IF(AND(H154="resolved internally",L154="6-12 mths"),1,"")</f>
        <v/>
      </c>
      <c r="S154" s="37" t="str">
        <f>IF(AND(H154="resolved internally",L154="12+ mths"),1,"")</f>
        <v/>
      </c>
      <c r="T154" s="37" t="str">
        <f>IF(AND(H154="Escalated to DRS",I154="This reporting period"),1,"")</f>
        <v/>
      </c>
      <c r="U154" s="37" t="str">
        <f>IF(AND(H154="Escalated to DRS",J154="Complainant favour",K154="closed"),1,"")</f>
        <v/>
      </c>
      <c r="V154" s="38" t="str">
        <f t="shared" si="9"/>
        <v/>
      </c>
      <c r="W154" s="38" t="str">
        <f t="shared" si="10"/>
        <v/>
      </c>
      <c r="X154" s="38" t="str">
        <f t="shared" si="11"/>
        <v/>
      </c>
    </row>
    <row r="155" spans="1:24" x14ac:dyDescent="0.3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7" t="str">
        <f>IF(B155="Carried Forward",1,"")</f>
        <v/>
      </c>
      <c r="N155" s="37" t="str">
        <f>IF(B155="new",1,"")</f>
        <v/>
      </c>
      <c r="O155" s="37" t="str">
        <f t="shared" si="8"/>
        <v/>
      </c>
      <c r="P155" s="37" t="str">
        <f>IF(AND(H155="resolved internally",L155="0-3 mths"),1,"")</f>
        <v/>
      </c>
      <c r="Q155" s="37" t="str">
        <f>IF(AND(H155="resolved internally",L155="3-6 mths"),1,"")</f>
        <v/>
      </c>
      <c r="R155" s="37" t="str">
        <f>IF(AND(H155="resolved internally",L155="6-12 mths"),1,"")</f>
        <v/>
      </c>
      <c r="S155" s="37" t="str">
        <f>IF(AND(H155="resolved internally",L155="12+ mths"),1,"")</f>
        <v/>
      </c>
      <c r="T155" s="37" t="str">
        <f>IF(AND(H155="Escalated to DRS",I155="This reporting period"),1,"")</f>
        <v/>
      </c>
      <c r="U155" s="37" t="str">
        <f>IF(AND(H155="Escalated to DRS",J155="Complainant favour",K155="closed"),1,"")</f>
        <v/>
      </c>
      <c r="V155" s="38" t="str">
        <f t="shared" si="9"/>
        <v/>
      </c>
      <c r="W155" s="38" t="str">
        <f t="shared" si="10"/>
        <v/>
      </c>
      <c r="X155" s="38" t="str">
        <f t="shared" si="11"/>
        <v/>
      </c>
    </row>
    <row r="156" spans="1:24" x14ac:dyDescent="0.3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7" t="str">
        <f>IF(B156="Carried Forward",1,"")</f>
        <v/>
      </c>
      <c r="N156" s="37" t="str">
        <f>IF(B156="new",1,"")</f>
        <v/>
      </c>
      <c r="O156" s="37" t="str">
        <f t="shared" si="8"/>
        <v/>
      </c>
      <c r="P156" s="37" t="str">
        <f>IF(AND(H156="resolved internally",L156="0-3 mths"),1,"")</f>
        <v/>
      </c>
      <c r="Q156" s="37" t="str">
        <f>IF(AND(H156="resolved internally",L156="3-6 mths"),1,"")</f>
        <v/>
      </c>
      <c r="R156" s="37" t="str">
        <f>IF(AND(H156="resolved internally",L156="6-12 mths"),1,"")</f>
        <v/>
      </c>
      <c r="S156" s="37" t="str">
        <f>IF(AND(H156="resolved internally",L156="12+ mths"),1,"")</f>
        <v/>
      </c>
      <c r="T156" s="37" t="str">
        <f>IF(AND(H156="Escalated to DRS",I156="This reporting period"),1,"")</f>
        <v/>
      </c>
      <c r="U156" s="37" t="str">
        <f>IF(AND(H156="Escalated to DRS",J156="Complainant favour",K156="closed"),1,"")</f>
        <v/>
      </c>
      <c r="V156" s="38" t="str">
        <f t="shared" si="9"/>
        <v/>
      </c>
      <c r="W156" s="38" t="str">
        <f t="shared" si="10"/>
        <v/>
      </c>
      <c r="X156" s="38" t="str">
        <f t="shared" si="11"/>
        <v/>
      </c>
    </row>
    <row r="157" spans="1:24" x14ac:dyDescent="0.3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7" t="str">
        <f>IF(B157="Carried Forward",1,"")</f>
        <v/>
      </c>
      <c r="N157" s="37" t="str">
        <f>IF(B157="new",1,"")</f>
        <v/>
      </c>
      <c r="O157" s="37" t="str">
        <f t="shared" si="8"/>
        <v/>
      </c>
      <c r="P157" s="37" t="str">
        <f>IF(AND(H157="resolved internally",L157="0-3 mths"),1,"")</f>
        <v/>
      </c>
      <c r="Q157" s="37" t="str">
        <f>IF(AND(H157="resolved internally",L157="3-6 mths"),1,"")</f>
        <v/>
      </c>
      <c r="R157" s="37" t="str">
        <f>IF(AND(H157="resolved internally",L157="6-12 mths"),1,"")</f>
        <v/>
      </c>
      <c r="S157" s="37" t="str">
        <f>IF(AND(H157="resolved internally",L157="12+ mths"),1,"")</f>
        <v/>
      </c>
      <c r="T157" s="37" t="str">
        <f>IF(AND(H157="Escalated to DRS",I157="This reporting period"),1,"")</f>
        <v/>
      </c>
      <c r="U157" s="37" t="str">
        <f>IF(AND(H157="Escalated to DRS",J157="Complainant favour",K157="closed"),1,"")</f>
        <v/>
      </c>
      <c r="V157" s="38" t="str">
        <f t="shared" si="9"/>
        <v/>
      </c>
      <c r="W157" s="38" t="str">
        <f t="shared" si="10"/>
        <v/>
      </c>
      <c r="X157" s="38" t="str">
        <f t="shared" si="11"/>
        <v/>
      </c>
    </row>
    <row r="158" spans="1:24" x14ac:dyDescent="0.3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7" t="str">
        <f>IF(B158="Carried Forward",1,"")</f>
        <v/>
      </c>
      <c r="N158" s="37" t="str">
        <f>IF(B158="new",1,"")</f>
        <v/>
      </c>
      <c r="O158" s="37" t="str">
        <f t="shared" si="8"/>
        <v/>
      </c>
      <c r="P158" s="37" t="str">
        <f>IF(AND(H158="resolved internally",L158="0-3 mths"),1,"")</f>
        <v/>
      </c>
      <c r="Q158" s="37" t="str">
        <f>IF(AND(H158="resolved internally",L158="3-6 mths"),1,"")</f>
        <v/>
      </c>
      <c r="R158" s="37" t="str">
        <f>IF(AND(H158="resolved internally",L158="6-12 mths"),1,"")</f>
        <v/>
      </c>
      <c r="S158" s="37" t="str">
        <f>IF(AND(H158="resolved internally",L158="12+ mths"),1,"")</f>
        <v/>
      </c>
      <c r="T158" s="37" t="str">
        <f>IF(AND(H158="Escalated to DRS",I158="This reporting period"),1,"")</f>
        <v/>
      </c>
      <c r="U158" s="37" t="str">
        <f>IF(AND(H158="Escalated to DRS",J158="Complainant favour",K158="closed"),1,"")</f>
        <v/>
      </c>
      <c r="V158" s="38" t="str">
        <f t="shared" si="9"/>
        <v/>
      </c>
      <c r="W158" s="38" t="str">
        <f t="shared" si="10"/>
        <v/>
      </c>
      <c r="X158" s="38" t="str">
        <f t="shared" si="11"/>
        <v/>
      </c>
    </row>
    <row r="159" spans="1:24" x14ac:dyDescent="0.3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7" t="str">
        <f>IF(B159="Carried Forward",1,"")</f>
        <v/>
      </c>
      <c r="N159" s="37" t="str">
        <f>IF(B159="new",1,"")</f>
        <v/>
      </c>
      <c r="O159" s="37" t="str">
        <f t="shared" si="8"/>
        <v/>
      </c>
      <c r="P159" s="37" t="str">
        <f>IF(AND(H159="resolved internally",L159="0-3 mths"),1,"")</f>
        <v/>
      </c>
      <c r="Q159" s="37" t="str">
        <f>IF(AND(H159="resolved internally",L159="3-6 mths"),1,"")</f>
        <v/>
      </c>
      <c r="R159" s="37" t="str">
        <f>IF(AND(H159="resolved internally",L159="6-12 mths"),1,"")</f>
        <v/>
      </c>
      <c r="S159" s="37" t="str">
        <f>IF(AND(H159="resolved internally",L159="12+ mths"),1,"")</f>
        <v/>
      </c>
      <c r="T159" s="37" t="str">
        <f>IF(AND(H159="Escalated to DRS",I159="This reporting period"),1,"")</f>
        <v/>
      </c>
      <c r="U159" s="37" t="str">
        <f>IF(AND(H159="Escalated to DRS",J159="Complainant favour",K159="closed"),1,"")</f>
        <v/>
      </c>
      <c r="V159" s="38" t="str">
        <f t="shared" si="9"/>
        <v/>
      </c>
      <c r="W159" s="38" t="str">
        <f t="shared" si="10"/>
        <v/>
      </c>
      <c r="X159" s="38" t="str">
        <f t="shared" si="11"/>
        <v/>
      </c>
    </row>
    <row r="160" spans="1:24" x14ac:dyDescent="0.3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7" t="str">
        <f>IF(B160="Carried Forward",1,"")</f>
        <v/>
      </c>
      <c r="N160" s="37" t="str">
        <f>IF(B160="new",1,"")</f>
        <v/>
      </c>
      <c r="O160" s="37" t="str">
        <f t="shared" si="8"/>
        <v/>
      </c>
      <c r="P160" s="37" t="str">
        <f>IF(AND(H160="resolved internally",L160="0-3 mths"),1,"")</f>
        <v/>
      </c>
      <c r="Q160" s="37" t="str">
        <f>IF(AND(H160="resolved internally",L160="3-6 mths"),1,"")</f>
        <v/>
      </c>
      <c r="R160" s="37" t="str">
        <f>IF(AND(H160="resolved internally",L160="6-12 mths"),1,"")</f>
        <v/>
      </c>
      <c r="S160" s="37" t="str">
        <f>IF(AND(H160="resolved internally",L160="12+ mths"),1,"")</f>
        <v/>
      </c>
      <c r="T160" s="37" t="str">
        <f>IF(AND(H160="Escalated to DRS",I160="This reporting period"),1,"")</f>
        <v/>
      </c>
      <c r="U160" s="37" t="str">
        <f>IF(AND(H160="Escalated to DRS",J160="Complainant favour",K160="closed"),1,"")</f>
        <v/>
      </c>
      <c r="V160" s="38" t="str">
        <f t="shared" si="9"/>
        <v/>
      </c>
      <c r="W160" s="38" t="str">
        <f t="shared" si="10"/>
        <v/>
      </c>
      <c r="X160" s="38" t="str">
        <f t="shared" si="11"/>
        <v/>
      </c>
    </row>
    <row r="161" spans="1:24" x14ac:dyDescent="0.3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7" t="str">
        <f>IF(B161="Carried Forward",1,"")</f>
        <v/>
      </c>
      <c r="N161" s="37" t="str">
        <f>IF(B161="new",1,"")</f>
        <v/>
      </c>
      <c r="O161" s="37" t="str">
        <f t="shared" si="8"/>
        <v/>
      </c>
      <c r="P161" s="37" t="str">
        <f>IF(AND(H161="resolved internally",L161="0-3 mths"),1,"")</f>
        <v/>
      </c>
      <c r="Q161" s="37" t="str">
        <f>IF(AND(H161="resolved internally",L161="3-6 mths"),1,"")</f>
        <v/>
      </c>
      <c r="R161" s="37" t="str">
        <f>IF(AND(H161="resolved internally",L161="6-12 mths"),1,"")</f>
        <v/>
      </c>
      <c r="S161" s="37" t="str">
        <f>IF(AND(H161="resolved internally",L161="12+ mths"),1,"")</f>
        <v/>
      </c>
      <c r="T161" s="37" t="str">
        <f>IF(AND(H161="Escalated to DRS",I161="This reporting period"),1,"")</f>
        <v/>
      </c>
      <c r="U161" s="37" t="str">
        <f>IF(AND(H161="Escalated to DRS",J161="Complainant favour",K161="closed"),1,"")</f>
        <v/>
      </c>
      <c r="V161" s="38" t="str">
        <f t="shared" si="9"/>
        <v/>
      </c>
      <c r="W161" s="38" t="str">
        <f t="shared" si="10"/>
        <v/>
      </c>
      <c r="X161" s="38" t="str">
        <f t="shared" si="11"/>
        <v/>
      </c>
    </row>
    <row r="162" spans="1:24" x14ac:dyDescent="0.3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7" t="str">
        <f>IF(B162="Carried Forward",1,"")</f>
        <v/>
      </c>
      <c r="N162" s="37" t="str">
        <f>IF(B162="new",1,"")</f>
        <v/>
      </c>
      <c r="O162" s="37" t="str">
        <f t="shared" si="8"/>
        <v/>
      </c>
      <c r="P162" s="37" t="str">
        <f>IF(AND(H162="resolved internally",L162="0-3 mths"),1,"")</f>
        <v/>
      </c>
      <c r="Q162" s="37" t="str">
        <f>IF(AND(H162="resolved internally",L162="3-6 mths"),1,"")</f>
        <v/>
      </c>
      <c r="R162" s="37" t="str">
        <f>IF(AND(H162="resolved internally",L162="6-12 mths"),1,"")</f>
        <v/>
      </c>
      <c r="S162" s="37" t="str">
        <f>IF(AND(H162="resolved internally",L162="12+ mths"),1,"")</f>
        <v/>
      </c>
      <c r="T162" s="37" t="str">
        <f>IF(AND(H162="Escalated to DRS",I162="This reporting period"),1,"")</f>
        <v/>
      </c>
      <c r="U162" s="37" t="str">
        <f>IF(AND(H162="Escalated to DRS",J162="Complainant favour",K162="closed"),1,"")</f>
        <v/>
      </c>
      <c r="V162" s="38" t="str">
        <f t="shared" si="9"/>
        <v/>
      </c>
      <c r="W162" s="38" t="str">
        <f t="shared" si="10"/>
        <v/>
      </c>
      <c r="X162" s="38" t="str">
        <f t="shared" si="11"/>
        <v/>
      </c>
    </row>
    <row r="163" spans="1:24" x14ac:dyDescent="0.3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7" t="str">
        <f>IF(B163="Carried Forward",1,"")</f>
        <v/>
      </c>
      <c r="N163" s="37" t="str">
        <f>IF(B163="new",1,"")</f>
        <v/>
      </c>
      <c r="O163" s="37" t="str">
        <f t="shared" si="8"/>
        <v/>
      </c>
      <c r="P163" s="37" t="str">
        <f>IF(AND(H163="resolved internally",L163="0-3 mths"),1,"")</f>
        <v/>
      </c>
      <c r="Q163" s="37" t="str">
        <f>IF(AND(H163="resolved internally",L163="3-6 mths"),1,"")</f>
        <v/>
      </c>
      <c r="R163" s="37" t="str">
        <f>IF(AND(H163="resolved internally",L163="6-12 mths"),1,"")</f>
        <v/>
      </c>
      <c r="S163" s="37" t="str">
        <f>IF(AND(H163="resolved internally",L163="12+ mths"),1,"")</f>
        <v/>
      </c>
      <c r="T163" s="37" t="str">
        <f>IF(AND(H163="Escalated to DRS",I163="This reporting period"),1,"")</f>
        <v/>
      </c>
      <c r="U163" s="37" t="str">
        <f>IF(AND(H163="Escalated to DRS",J163="Complainant favour",K163="closed"),1,"")</f>
        <v/>
      </c>
      <c r="V163" s="38" t="str">
        <f t="shared" si="9"/>
        <v/>
      </c>
      <c r="W163" s="38" t="str">
        <f t="shared" si="10"/>
        <v/>
      </c>
      <c r="X163" s="38" t="str">
        <f t="shared" si="11"/>
        <v/>
      </c>
    </row>
    <row r="164" spans="1:24" x14ac:dyDescent="0.3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7" t="str">
        <f>IF(B164="Carried Forward",1,"")</f>
        <v/>
      </c>
      <c r="N164" s="37" t="str">
        <f>IF(B164="new",1,"")</f>
        <v/>
      </c>
      <c r="O164" s="37" t="str">
        <f t="shared" si="8"/>
        <v/>
      </c>
      <c r="P164" s="37" t="str">
        <f>IF(AND(H164="resolved internally",L164="0-3 mths"),1,"")</f>
        <v/>
      </c>
      <c r="Q164" s="37" t="str">
        <f>IF(AND(H164="resolved internally",L164="3-6 mths"),1,"")</f>
        <v/>
      </c>
      <c r="R164" s="37" t="str">
        <f>IF(AND(H164="resolved internally",L164="6-12 mths"),1,"")</f>
        <v/>
      </c>
      <c r="S164" s="37" t="str">
        <f>IF(AND(H164="resolved internally",L164="12+ mths"),1,"")</f>
        <v/>
      </c>
      <c r="T164" s="37" t="str">
        <f>IF(AND(H164="Escalated to DRS",I164="This reporting period"),1,"")</f>
        <v/>
      </c>
      <c r="U164" s="37" t="str">
        <f>IF(AND(H164="Escalated to DRS",J164="Complainant favour",K164="closed"),1,"")</f>
        <v/>
      </c>
      <c r="V164" s="38" t="str">
        <f t="shared" si="9"/>
        <v/>
      </c>
      <c r="W164" s="38" t="str">
        <f t="shared" si="10"/>
        <v/>
      </c>
      <c r="X164" s="38" t="str">
        <f t="shared" si="11"/>
        <v/>
      </c>
    </row>
    <row r="165" spans="1:24" x14ac:dyDescent="0.3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7" t="str">
        <f>IF(B165="Carried Forward",1,"")</f>
        <v/>
      </c>
      <c r="N165" s="37" t="str">
        <f>IF(B165="new",1,"")</f>
        <v/>
      </c>
      <c r="O165" s="37" t="str">
        <f t="shared" si="8"/>
        <v/>
      </c>
      <c r="P165" s="37" t="str">
        <f>IF(AND(H165="resolved internally",L165="0-3 mths"),1,"")</f>
        <v/>
      </c>
      <c r="Q165" s="37" t="str">
        <f>IF(AND(H165="resolved internally",L165="3-6 mths"),1,"")</f>
        <v/>
      </c>
      <c r="R165" s="37" t="str">
        <f>IF(AND(H165="resolved internally",L165="6-12 mths"),1,"")</f>
        <v/>
      </c>
      <c r="S165" s="37" t="str">
        <f>IF(AND(H165="resolved internally",L165="12+ mths"),1,"")</f>
        <v/>
      </c>
      <c r="T165" s="37" t="str">
        <f>IF(AND(H165="Escalated to DRS",I165="This reporting period"),1,"")</f>
        <v/>
      </c>
      <c r="U165" s="37" t="str">
        <f>IF(AND(H165="Escalated to DRS",J165="Complainant favour",K165="closed"),1,"")</f>
        <v/>
      </c>
      <c r="V165" s="38" t="str">
        <f t="shared" si="9"/>
        <v/>
      </c>
      <c r="W165" s="38" t="str">
        <f t="shared" si="10"/>
        <v/>
      </c>
      <c r="X165" s="38" t="str">
        <f t="shared" si="11"/>
        <v/>
      </c>
    </row>
    <row r="166" spans="1:24" x14ac:dyDescent="0.3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7" t="str">
        <f>IF(B166="Carried Forward",1,"")</f>
        <v/>
      </c>
      <c r="N166" s="37" t="str">
        <f>IF(B166="new",1,"")</f>
        <v/>
      </c>
      <c r="O166" s="37" t="str">
        <f t="shared" si="8"/>
        <v/>
      </c>
      <c r="P166" s="37" t="str">
        <f>IF(AND(H166="resolved internally",L166="0-3 mths"),1,"")</f>
        <v/>
      </c>
      <c r="Q166" s="37" t="str">
        <f>IF(AND(H166="resolved internally",L166="3-6 mths"),1,"")</f>
        <v/>
      </c>
      <c r="R166" s="37" t="str">
        <f>IF(AND(H166="resolved internally",L166="6-12 mths"),1,"")</f>
        <v/>
      </c>
      <c r="S166" s="37" t="str">
        <f>IF(AND(H166="resolved internally",L166="12+ mths"),1,"")</f>
        <v/>
      </c>
      <c r="T166" s="37" t="str">
        <f>IF(AND(H166="Escalated to DRS",I166="This reporting period"),1,"")</f>
        <v/>
      </c>
      <c r="U166" s="37" t="str">
        <f>IF(AND(H166="Escalated to DRS",J166="Complainant favour",K166="closed"),1,"")</f>
        <v/>
      </c>
      <c r="V166" s="38" t="str">
        <f t="shared" si="9"/>
        <v/>
      </c>
      <c r="W166" s="38" t="str">
        <f t="shared" si="10"/>
        <v/>
      </c>
      <c r="X166" s="38" t="str">
        <f t="shared" si="11"/>
        <v/>
      </c>
    </row>
    <row r="167" spans="1:24" x14ac:dyDescent="0.3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7" t="str">
        <f>IF(B167="Carried Forward",1,"")</f>
        <v/>
      </c>
      <c r="N167" s="37" t="str">
        <f>IF(B167="new",1,"")</f>
        <v/>
      </c>
      <c r="O167" s="37" t="str">
        <f t="shared" si="8"/>
        <v/>
      </c>
      <c r="P167" s="37" t="str">
        <f>IF(AND(H167="resolved internally",L167="0-3 mths"),1,"")</f>
        <v/>
      </c>
      <c r="Q167" s="37" t="str">
        <f>IF(AND(H167="resolved internally",L167="3-6 mths"),1,"")</f>
        <v/>
      </c>
      <c r="R167" s="37" t="str">
        <f>IF(AND(H167="resolved internally",L167="6-12 mths"),1,"")</f>
        <v/>
      </c>
      <c r="S167" s="37" t="str">
        <f>IF(AND(H167="resolved internally",L167="12+ mths"),1,"")</f>
        <v/>
      </c>
      <c r="T167" s="37" t="str">
        <f>IF(AND(H167="Escalated to DRS",I167="This reporting period"),1,"")</f>
        <v/>
      </c>
      <c r="U167" s="37" t="str">
        <f>IF(AND(H167="Escalated to DRS",J167="Complainant favour",K167="closed"),1,"")</f>
        <v/>
      </c>
      <c r="V167" s="38" t="str">
        <f t="shared" si="9"/>
        <v/>
      </c>
      <c r="W167" s="38" t="str">
        <f t="shared" si="10"/>
        <v/>
      </c>
      <c r="X167" s="38" t="str">
        <f t="shared" si="11"/>
        <v/>
      </c>
    </row>
    <row r="168" spans="1:24" x14ac:dyDescent="0.3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7" t="str">
        <f>IF(B168="Carried Forward",1,"")</f>
        <v/>
      </c>
      <c r="N168" s="37" t="str">
        <f>IF(B168="new",1,"")</f>
        <v/>
      </c>
      <c r="O168" s="37" t="str">
        <f t="shared" si="8"/>
        <v/>
      </c>
      <c r="P168" s="37" t="str">
        <f>IF(AND(H168="resolved internally",L168="0-3 mths"),1,"")</f>
        <v/>
      </c>
      <c r="Q168" s="37" t="str">
        <f>IF(AND(H168="resolved internally",L168="3-6 mths"),1,"")</f>
        <v/>
      </c>
      <c r="R168" s="37" t="str">
        <f>IF(AND(H168="resolved internally",L168="6-12 mths"),1,"")</f>
        <v/>
      </c>
      <c r="S168" s="37" t="str">
        <f>IF(AND(H168="resolved internally",L168="12+ mths"),1,"")</f>
        <v/>
      </c>
      <c r="T168" s="37" t="str">
        <f>IF(AND(H168="Escalated to DRS",I168="This reporting period"),1,"")</f>
        <v/>
      </c>
      <c r="U168" s="37" t="str">
        <f>IF(AND(H168="Escalated to DRS",J168="Complainant favour",K168="closed"),1,"")</f>
        <v/>
      </c>
      <c r="V168" s="38" t="str">
        <f t="shared" si="9"/>
        <v/>
      </c>
      <c r="W168" s="38" t="str">
        <f t="shared" si="10"/>
        <v/>
      </c>
      <c r="X168" s="38" t="str">
        <f t="shared" si="11"/>
        <v/>
      </c>
    </row>
    <row r="169" spans="1:24" x14ac:dyDescent="0.3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7" t="str">
        <f>IF(B169="Carried Forward",1,"")</f>
        <v/>
      </c>
      <c r="N169" s="37" t="str">
        <f>IF(B169="new",1,"")</f>
        <v/>
      </c>
      <c r="O169" s="37" t="str">
        <f t="shared" si="8"/>
        <v/>
      </c>
      <c r="P169" s="37" t="str">
        <f>IF(AND(H169="resolved internally",L169="0-3 mths"),1,"")</f>
        <v/>
      </c>
      <c r="Q169" s="37" t="str">
        <f>IF(AND(H169="resolved internally",L169="3-6 mths"),1,"")</f>
        <v/>
      </c>
      <c r="R169" s="37" t="str">
        <f>IF(AND(H169="resolved internally",L169="6-12 mths"),1,"")</f>
        <v/>
      </c>
      <c r="S169" s="37" t="str">
        <f>IF(AND(H169="resolved internally",L169="12+ mths"),1,"")</f>
        <v/>
      </c>
      <c r="T169" s="37" t="str">
        <f>IF(AND(H169="Escalated to DRS",I169="This reporting period"),1,"")</f>
        <v/>
      </c>
      <c r="U169" s="37" t="str">
        <f>IF(AND(H169="Escalated to DRS",J169="Complainant favour",K169="closed"),1,"")</f>
        <v/>
      </c>
      <c r="V169" s="38" t="str">
        <f t="shared" si="9"/>
        <v/>
      </c>
      <c r="W169" s="38" t="str">
        <f t="shared" si="10"/>
        <v/>
      </c>
      <c r="X169" s="38" t="str">
        <f t="shared" si="11"/>
        <v/>
      </c>
    </row>
    <row r="170" spans="1:24" x14ac:dyDescent="0.3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7" t="str">
        <f>IF(B170="Carried Forward",1,"")</f>
        <v/>
      </c>
      <c r="N170" s="37" t="str">
        <f>IF(B170="new",1,"")</f>
        <v/>
      </c>
      <c r="O170" s="37" t="str">
        <f t="shared" si="8"/>
        <v/>
      </c>
      <c r="P170" s="37" t="str">
        <f>IF(AND(H170="resolved internally",L170="0-3 mths"),1,"")</f>
        <v/>
      </c>
      <c r="Q170" s="37" t="str">
        <f>IF(AND(H170="resolved internally",L170="3-6 mths"),1,"")</f>
        <v/>
      </c>
      <c r="R170" s="37" t="str">
        <f>IF(AND(H170="resolved internally",L170="6-12 mths"),1,"")</f>
        <v/>
      </c>
      <c r="S170" s="37" t="str">
        <f>IF(AND(H170="resolved internally",L170="12+ mths"),1,"")</f>
        <v/>
      </c>
      <c r="T170" s="37" t="str">
        <f>IF(AND(H170="Escalated to DRS",I170="This reporting period"),1,"")</f>
        <v/>
      </c>
      <c r="U170" s="37" t="str">
        <f>IF(AND(H170="Escalated to DRS",J170="Complainant favour",K170="closed"),1,"")</f>
        <v/>
      </c>
      <c r="V170" s="38" t="str">
        <f t="shared" si="9"/>
        <v/>
      </c>
      <c r="W170" s="38" t="str">
        <f t="shared" si="10"/>
        <v/>
      </c>
      <c r="X170" s="38" t="str">
        <f t="shared" si="11"/>
        <v/>
      </c>
    </row>
    <row r="171" spans="1:24" x14ac:dyDescent="0.3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7" t="str">
        <f>IF(B171="Carried Forward",1,"")</f>
        <v/>
      </c>
      <c r="N171" s="37" t="str">
        <f>IF(B171="new",1,"")</f>
        <v/>
      </c>
      <c r="O171" s="37" t="str">
        <f t="shared" si="8"/>
        <v/>
      </c>
      <c r="P171" s="37" t="str">
        <f>IF(AND(H171="resolved internally",L171="0-3 mths"),1,"")</f>
        <v/>
      </c>
      <c r="Q171" s="37" t="str">
        <f>IF(AND(H171="resolved internally",L171="3-6 mths"),1,"")</f>
        <v/>
      </c>
      <c r="R171" s="37" t="str">
        <f>IF(AND(H171="resolved internally",L171="6-12 mths"),1,"")</f>
        <v/>
      </c>
      <c r="S171" s="37" t="str">
        <f>IF(AND(H171="resolved internally",L171="12+ mths"),1,"")</f>
        <v/>
      </c>
      <c r="T171" s="37" t="str">
        <f>IF(AND(H171="Escalated to DRS",I171="This reporting period"),1,"")</f>
        <v/>
      </c>
      <c r="U171" s="37" t="str">
        <f>IF(AND(H171="Escalated to DRS",J171="Complainant favour",K171="closed"),1,"")</f>
        <v/>
      </c>
      <c r="V171" s="38" t="str">
        <f t="shared" si="9"/>
        <v/>
      </c>
      <c r="W171" s="38" t="str">
        <f t="shared" si="10"/>
        <v/>
      </c>
      <c r="X171" s="38" t="str">
        <f t="shared" si="11"/>
        <v/>
      </c>
    </row>
    <row r="172" spans="1:24" x14ac:dyDescent="0.3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7" t="str">
        <f>IF(B172="Carried Forward",1,"")</f>
        <v/>
      </c>
      <c r="N172" s="37" t="str">
        <f>IF(B172="new",1,"")</f>
        <v/>
      </c>
      <c r="O172" s="37" t="str">
        <f t="shared" si="8"/>
        <v/>
      </c>
      <c r="P172" s="37" t="str">
        <f>IF(AND(H172="resolved internally",L172="0-3 mths"),1,"")</f>
        <v/>
      </c>
      <c r="Q172" s="37" t="str">
        <f>IF(AND(H172="resolved internally",L172="3-6 mths"),1,"")</f>
        <v/>
      </c>
      <c r="R172" s="37" t="str">
        <f>IF(AND(H172="resolved internally",L172="6-12 mths"),1,"")</f>
        <v/>
      </c>
      <c r="S172" s="37" t="str">
        <f>IF(AND(H172="resolved internally",L172="12+ mths"),1,"")</f>
        <v/>
      </c>
      <c r="T172" s="37" t="str">
        <f>IF(AND(H172="Escalated to DRS",I172="This reporting period"),1,"")</f>
        <v/>
      </c>
      <c r="U172" s="37" t="str">
        <f>IF(AND(H172="Escalated to DRS",J172="Complainant favour",K172="closed"),1,"")</f>
        <v/>
      </c>
      <c r="V172" s="38" t="str">
        <f t="shared" si="9"/>
        <v/>
      </c>
      <c r="W172" s="38" t="str">
        <f t="shared" si="10"/>
        <v/>
      </c>
      <c r="X172" s="38" t="str">
        <f t="shared" si="11"/>
        <v/>
      </c>
    </row>
    <row r="173" spans="1:24" x14ac:dyDescent="0.3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7" t="str">
        <f>IF(B173="Carried Forward",1,"")</f>
        <v/>
      </c>
      <c r="N173" s="37" t="str">
        <f>IF(B173="new",1,"")</f>
        <v/>
      </c>
      <c r="O173" s="37" t="str">
        <f t="shared" si="8"/>
        <v/>
      </c>
      <c r="P173" s="37" t="str">
        <f>IF(AND(H173="resolved internally",L173="0-3 mths"),1,"")</f>
        <v/>
      </c>
      <c r="Q173" s="37" t="str">
        <f>IF(AND(H173="resolved internally",L173="3-6 mths"),1,"")</f>
        <v/>
      </c>
      <c r="R173" s="37" t="str">
        <f>IF(AND(H173="resolved internally",L173="6-12 mths"),1,"")</f>
        <v/>
      </c>
      <c r="S173" s="37" t="str">
        <f>IF(AND(H173="resolved internally",L173="12+ mths"),1,"")</f>
        <v/>
      </c>
      <c r="T173" s="37" t="str">
        <f>IF(AND(H173="Escalated to DRS",I173="This reporting period"),1,"")</f>
        <v/>
      </c>
      <c r="U173" s="37" t="str">
        <f>IF(AND(H173="Escalated to DRS",J173="Complainant favour",K173="closed"),1,"")</f>
        <v/>
      </c>
      <c r="V173" s="38" t="str">
        <f>IF(AND(B173="new",D173="Category 1"),1,"")</f>
        <v/>
      </c>
      <c r="W173" s="38" t="str">
        <f t="shared" si="10"/>
        <v/>
      </c>
      <c r="X173" s="38" t="str">
        <f t="shared" si="11"/>
        <v/>
      </c>
    </row>
    <row r="174" spans="1:24" x14ac:dyDescent="0.3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7" t="str">
        <f>IF(B174="Carried Forward",1,"")</f>
        <v/>
      </c>
      <c r="N174" s="37" t="str">
        <f>IF(B174="new",1,"")</f>
        <v/>
      </c>
      <c r="O174" s="37" t="str">
        <f t="shared" si="8"/>
        <v/>
      </c>
      <c r="P174" s="37" t="str">
        <f>IF(AND(H174="resolved internally",L174="0-3 mths"),1,"")</f>
        <v/>
      </c>
      <c r="Q174" s="37" t="str">
        <f>IF(AND(H174="resolved internally",L174="3-6 mths"),1,"")</f>
        <v/>
      </c>
      <c r="R174" s="37" t="str">
        <f>IF(AND(H174="resolved internally",L174="6-12 mths"),1,"")</f>
        <v/>
      </c>
      <c r="S174" s="37" t="str">
        <f>IF(AND(H174="resolved internally",L174="12+ mths"),1,"")</f>
        <v/>
      </c>
      <c r="T174" s="37" t="str">
        <f>IF(AND(H174="Escalated to DRS",I174="This reporting period"),1,"")</f>
        <v/>
      </c>
      <c r="U174" s="37" t="str">
        <f>IF(AND(H174="Escalated to DRS",J174="Complainant favour",K174="closed"),1,"")</f>
        <v/>
      </c>
      <c r="V174" s="38" t="str">
        <f t="shared" si="9"/>
        <v/>
      </c>
      <c r="W174" s="38" t="str">
        <f t="shared" si="10"/>
        <v/>
      </c>
      <c r="X174" s="38" t="str">
        <f t="shared" si="11"/>
        <v/>
      </c>
    </row>
    <row r="175" spans="1:24" x14ac:dyDescent="0.3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7" t="str">
        <f>IF(B175="Carried Forward",1,"")</f>
        <v/>
      </c>
      <c r="N175" s="37" t="str">
        <f>IF(B175="new",1,"")</f>
        <v/>
      </c>
      <c r="O175" s="37" t="str">
        <f t="shared" si="8"/>
        <v/>
      </c>
      <c r="P175" s="37" t="str">
        <f>IF(AND(H175="resolved internally",L175="0-3 mths"),1,"")</f>
        <v/>
      </c>
      <c r="Q175" s="37" t="str">
        <f>IF(AND(H175="resolved internally",L175="3-6 mths"),1,"")</f>
        <v/>
      </c>
      <c r="R175" s="37" t="str">
        <f>IF(AND(H175="resolved internally",L175="6-12 mths"),1,"")</f>
        <v/>
      </c>
      <c r="S175" s="37" t="str">
        <f>IF(AND(H175="resolved internally",L175="12+ mths"),1,"")</f>
        <v/>
      </c>
      <c r="T175" s="37" t="str">
        <f>IF(AND(H175="Escalated to DRS",I175="This reporting period"),1,"")</f>
        <v/>
      </c>
      <c r="U175" s="37" t="str">
        <f>IF(AND(H175="Escalated to DRS",J175="Complainant favour",K175="closed"),1,"")</f>
        <v/>
      </c>
      <c r="V175" s="38" t="str">
        <f t="shared" si="9"/>
        <v/>
      </c>
      <c r="W175" s="38" t="str">
        <f t="shared" si="10"/>
        <v/>
      </c>
      <c r="X175" s="38" t="str">
        <f t="shared" si="11"/>
        <v/>
      </c>
    </row>
    <row r="176" spans="1:24" x14ac:dyDescent="0.3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7" t="str">
        <f>IF(B176="Carried Forward",1,"")</f>
        <v/>
      </c>
      <c r="N176" s="37" t="str">
        <f>IF(B176="new",1,"")</f>
        <v/>
      </c>
      <c r="O176" s="37" t="str">
        <f t="shared" si="8"/>
        <v/>
      </c>
      <c r="P176" s="37" t="str">
        <f>IF(AND(H176="resolved internally",L176="0-3 mths"),1,"")</f>
        <v/>
      </c>
      <c r="Q176" s="37" t="str">
        <f>IF(AND(H176="resolved internally",L176="3-6 mths"),1,"")</f>
        <v/>
      </c>
      <c r="R176" s="37" t="str">
        <f>IF(AND(H176="resolved internally",L176="6-12 mths"),1,"")</f>
        <v/>
      </c>
      <c r="S176" s="37" t="str">
        <f>IF(AND(H176="resolved internally",L176="12+ mths"),1,"")</f>
        <v/>
      </c>
      <c r="T176" s="37" t="str">
        <f>IF(AND(H176="Escalated to DRS",I176="This reporting period"),1,"")</f>
        <v/>
      </c>
      <c r="U176" s="37" t="str">
        <f>IF(AND(H176="Escalated to DRS",J176="Complainant favour",K176="closed"),1,"")</f>
        <v/>
      </c>
      <c r="V176" s="38" t="str">
        <f t="shared" si="9"/>
        <v/>
      </c>
      <c r="W176" s="38" t="str">
        <f t="shared" si="10"/>
        <v/>
      </c>
      <c r="X176" s="38" t="str">
        <f t="shared" si="11"/>
        <v/>
      </c>
    </row>
    <row r="177" spans="1:24" x14ac:dyDescent="0.3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7" t="str">
        <f>IF(B177="Carried Forward",1,"")</f>
        <v/>
      </c>
      <c r="N177" s="37" t="str">
        <f>IF(B177="new",1,"")</f>
        <v/>
      </c>
      <c r="O177" s="37" t="str">
        <f t="shared" si="8"/>
        <v/>
      </c>
      <c r="P177" s="37" t="str">
        <f>IF(AND(H177="resolved internally",L177="0-3 mths"),1,"")</f>
        <v/>
      </c>
      <c r="Q177" s="37" t="str">
        <f>IF(AND(H177="resolved internally",L177="3-6 mths"),1,"")</f>
        <v/>
      </c>
      <c r="R177" s="37" t="str">
        <f>IF(AND(H177="resolved internally",L177="6-12 mths"),1,"")</f>
        <v/>
      </c>
      <c r="S177" s="37" t="str">
        <f>IF(AND(H177="resolved internally",L177="12+ mths"),1,"")</f>
        <v/>
      </c>
      <c r="T177" s="37" t="str">
        <f>IF(AND(H177="Escalated to DRS",I177="This reporting period"),1,"")</f>
        <v/>
      </c>
      <c r="U177" s="37" t="str">
        <f>IF(AND(H177="Escalated to DRS",J177="Complainant favour",K177="closed"),1,"")</f>
        <v/>
      </c>
      <c r="V177" s="38" t="str">
        <f t="shared" si="9"/>
        <v/>
      </c>
      <c r="W177" s="38" t="str">
        <f t="shared" si="10"/>
        <v/>
      </c>
      <c r="X177" s="38" t="str">
        <f t="shared" si="11"/>
        <v/>
      </c>
    </row>
    <row r="178" spans="1:24" x14ac:dyDescent="0.3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7" t="str">
        <f>IF(B178="Carried Forward",1,"")</f>
        <v/>
      </c>
      <c r="N178" s="37" t="str">
        <f>IF(B178="new",1,"")</f>
        <v/>
      </c>
      <c r="O178" s="37" t="str">
        <f t="shared" si="8"/>
        <v/>
      </c>
      <c r="P178" s="37" t="str">
        <f>IF(AND(H178="resolved internally",L178="0-3 mths"),1,"")</f>
        <v/>
      </c>
      <c r="Q178" s="37" t="str">
        <f>IF(AND(H178="resolved internally",L178="3-6 mths"),1,"")</f>
        <v/>
      </c>
      <c r="R178" s="37" t="str">
        <f>IF(AND(H178="resolved internally",L178="6-12 mths"),1,"")</f>
        <v/>
      </c>
      <c r="S178" s="37" t="str">
        <f>IF(AND(H178="resolved internally",L178="12+ mths"),1,"")</f>
        <v/>
      </c>
      <c r="T178" s="37" t="str">
        <f>IF(AND(H178="Escalated to DRS",I178="This reporting period"),1,"")</f>
        <v/>
      </c>
      <c r="U178" s="37" t="str">
        <f>IF(AND(H178="Escalated to DRS",J178="Complainant favour",K178="closed"),1,"")</f>
        <v/>
      </c>
      <c r="V178" s="38" t="str">
        <f t="shared" si="9"/>
        <v/>
      </c>
      <c r="W178" s="38" t="str">
        <f t="shared" si="10"/>
        <v/>
      </c>
      <c r="X178" s="38" t="str">
        <f t="shared" si="11"/>
        <v/>
      </c>
    </row>
    <row r="179" spans="1:24" x14ac:dyDescent="0.3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7" t="str">
        <f>IF(B179="Carried Forward",1,"")</f>
        <v/>
      </c>
      <c r="N179" s="37" t="str">
        <f>IF(B179="new",1,"")</f>
        <v/>
      </c>
      <c r="O179" s="37" t="str">
        <f t="shared" si="8"/>
        <v/>
      </c>
      <c r="P179" s="37" t="str">
        <f>IF(AND(H179="resolved internally",L179="0-3 mths"),1,"")</f>
        <v/>
      </c>
      <c r="Q179" s="37" t="str">
        <f>IF(AND(H179="resolved internally",L179="3-6 mths"),1,"")</f>
        <v/>
      </c>
      <c r="R179" s="37" t="str">
        <f>IF(AND(H179="resolved internally",L179="6-12 mths"),1,"")</f>
        <v/>
      </c>
      <c r="S179" s="37" t="str">
        <f>IF(AND(H179="resolved internally",L179="12+ mths"),1,"")</f>
        <v/>
      </c>
      <c r="T179" s="37" t="str">
        <f>IF(AND(H179="Escalated to DRS",I179="This reporting period"),1,"")</f>
        <v/>
      </c>
      <c r="U179" s="37" t="str">
        <f>IF(AND(H179="Escalated to DRS",J179="Complainant favour",K179="closed"),1,"")</f>
        <v/>
      </c>
      <c r="V179" s="38" t="str">
        <f t="shared" si="9"/>
        <v/>
      </c>
      <c r="W179" s="38" t="str">
        <f t="shared" si="10"/>
        <v/>
      </c>
      <c r="X179" s="38" t="str">
        <f t="shared" si="11"/>
        <v/>
      </c>
    </row>
    <row r="180" spans="1:24" x14ac:dyDescent="0.3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7" t="str">
        <f>IF(B180="Carried Forward",1,"")</f>
        <v/>
      </c>
      <c r="N180" s="37" t="str">
        <f>IF(B180="new",1,"")</f>
        <v/>
      </c>
      <c r="O180" s="37" t="str">
        <f t="shared" si="8"/>
        <v/>
      </c>
      <c r="P180" s="37" t="str">
        <f>IF(AND(H180="resolved internally",L180="0-3 mths"),1,"")</f>
        <v/>
      </c>
      <c r="Q180" s="37" t="str">
        <f>IF(AND(H180="resolved internally",L180="3-6 mths"),1,"")</f>
        <v/>
      </c>
      <c r="R180" s="37" t="str">
        <f>IF(AND(H180="resolved internally",L180="6-12 mths"),1,"")</f>
        <v/>
      </c>
      <c r="S180" s="37" t="str">
        <f>IF(AND(H180="resolved internally",L180="12+ mths"),1,"")</f>
        <v/>
      </c>
      <c r="T180" s="37" t="str">
        <f>IF(AND(H180="Escalated to DRS",I180="This reporting period"),1,"")</f>
        <v/>
      </c>
      <c r="U180" s="37" t="str">
        <f>IF(AND(H180="Escalated to DRS",J180="Complainant favour",K180="closed"),1,"")</f>
        <v/>
      </c>
      <c r="V180" s="38" t="str">
        <f t="shared" si="9"/>
        <v/>
      </c>
      <c r="W180" s="38" t="str">
        <f t="shared" si="10"/>
        <v/>
      </c>
      <c r="X180" s="38" t="str">
        <f t="shared" si="11"/>
        <v/>
      </c>
    </row>
    <row r="181" spans="1:24" x14ac:dyDescent="0.3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7" t="str">
        <f>IF(B181="Carried Forward",1,"")</f>
        <v/>
      </c>
      <c r="N181" s="37" t="str">
        <f>IF(B181="new",1,"")</f>
        <v/>
      </c>
      <c r="O181" s="37" t="str">
        <f t="shared" si="8"/>
        <v/>
      </c>
      <c r="P181" s="37" t="str">
        <f>IF(AND(H181="resolved internally",L181="0-3 mths"),1,"")</f>
        <v/>
      </c>
      <c r="Q181" s="37" t="str">
        <f>IF(AND(H181="resolved internally",L181="3-6 mths"),1,"")</f>
        <v/>
      </c>
      <c r="R181" s="37" t="str">
        <f>IF(AND(H181="resolved internally",L181="6-12 mths"),1,"")</f>
        <v/>
      </c>
      <c r="S181" s="37" t="str">
        <f>IF(AND(H181="resolved internally",L181="12+ mths"),1,"")</f>
        <v/>
      </c>
      <c r="T181" s="37" t="str">
        <f>IF(AND(H181="Escalated to DRS",I181="This reporting period"),1,"")</f>
        <v/>
      </c>
      <c r="U181" s="37" t="str">
        <f>IF(AND(H181="Escalated to DRS",J181="Complainant favour",K181="closed"),1,"")</f>
        <v/>
      </c>
      <c r="V181" s="38" t="str">
        <f t="shared" si="9"/>
        <v/>
      </c>
      <c r="W181" s="38" t="str">
        <f t="shared" si="10"/>
        <v/>
      </c>
      <c r="X181" s="38" t="str">
        <f t="shared" si="11"/>
        <v/>
      </c>
    </row>
    <row r="182" spans="1:24" x14ac:dyDescent="0.3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7" t="str">
        <f>IF(B182="Carried Forward",1,"")</f>
        <v/>
      </c>
      <c r="N182" s="37" t="str">
        <f>IF(B182="new",1,"")</f>
        <v/>
      </c>
      <c r="O182" s="37" t="str">
        <f t="shared" si="8"/>
        <v/>
      </c>
      <c r="P182" s="37" t="str">
        <f>IF(AND(H182="resolved internally",L182="0-3 mths"),1,"")</f>
        <v/>
      </c>
      <c r="Q182" s="37" t="str">
        <f>IF(AND(H182="resolved internally",L182="3-6 mths"),1,"")</f>
        <v/>
      </c>
      <c r="R182" s="37" t="str">
        <f>IF(AND(H182="resolved internally",L182="6-12 mths"),1,"")</f>
        <v/>
      </c>
      <c r="S182" s="37" t="str">
        <f>IF(AND(H182="resolved internally",L182="12+ mths"),1,"")</f>
        <v/>
      </c>
      <c r="T182" s="37" t="str">
        <f>IF(AND(H182="Escalated to DRS",I182="This reporting period"),1,"")</f>
        <v/>
      </c>
      <c r="U182" s="37" t="str">
        <f>IF(AND(H182="Escalated to DRS",J182="Complainant favour",K182="closed"),1,"")</f>
        <v/>
      </c>
      <c r="V182" s="38" t="str">
        <f t="shared" si="9"/>
        <v/>
      </c>
      <c r="W182" s="38" t="str">
        <f t="shared" si="10"/>
        <v/>
      </c>
      <c r="X182" s="38" t="str">
        <f t="shared" si="11"/>
        <v/>
      </c>
    </row>
    <row r="183" spans="1:24" x14ac:dyDescent="0.3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7" t="str">
        <f>IF(B183="Carried Forward",1,"")</f>
        <v/>
      </c>
      <c r="N183" s="37" t="str">
        <f>IF(B183="new",1,"")</f>
        <v/>
      </c>
      <c r="O183" s="37" t="str">
        <f t="shared" si="8"/>
        <v/>
      </c>
      <c r="P183" s="37" t="str">
        <f>IF(AND(H183="resolved internally",L183="0-3 mths"),1,"")</f>
        <v/>
      </c>
      <c r="Q183" s="37" t="str">
        <f>IF(AND(H183="resolved internally",L183="3-6 mths"),1,"")</f>
        <v/>
      </c>
      <c r="R183" s="37" t="str">
        <f>IF(AND(H183="resolved internally",L183="6-12 mths"),1,"")</f>
        <v/>
      </c>
      <c r="S183" s="37" t="str">
        <f>IF(AND(H183="resolved internally",L183="12+ mths"),1,"")</f>
        <v/>
      </c>
      <c r="T183" s="37" t="str">
        <f>IF(AND(H183="Escalated to DRS",I183="This reporting period"),1,"")</f>
        <v/>
      </c>
      <c r="U183" s="37" t="str">
        <f>IF(AND(H183="Escalated to DRS",J183="Complainant favour",K183="closed"),1,"")</f>
        <v/>
      </c>
      <c r="V183" s="38" t="str">
        <f t="shared" si="9"/>
        <v/>
      </c>
      <c r="W183" s="38" t="str">
        <f t="shared" si="10"/>
        <v/>
      </c>
      <c r="X183" s="38" t="str">
        <f t="shared" si="11"/>
        <v/>
      </c>
    </row>
    <row r="184" spans="1:24" x14ac:dyDescent="0.3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7" t="str">
        <f>IF(B184="Carried Forward",1,"")</f>
        <v/>
      </c>
      <c r="N184" s="37" t="str">
        <f>IF(B184="new",1,"")</f>
        <v/>
      </c>
      <c r="O184" s="37" t="str">
        <f t="shared" si="8"/>
        <v/>
      </c>
      <c r="P184" s="37" t="str">
        <f>IF(AND(H184="resolved internally",L184="0-3 mths"),1,"")</f>
        <v/>
      </c>
      <c r="Q184" s="37" t="str">
        <f>IF(AND(H184="resolved internally",L184="3-6 mths"),1,"")</f>
        <v/>
      </c>
      <c r="R184" s="37" t="str">
        <f>IF(AND(H184="resolved internally",L184="6-12 mths"),1,"")</f>
        <v/>
      </c>
      <c r="S184" s="37" t="str">
        <f>IF(AND(H184="resolved internally",L184="12+ mths"),1,"")</f>
        <v/>
      </c>
      <c r="T184" s="37" t="str">
        <f>IF(AND(H184="Escalated to DRS",I184="This reporting period"),1,"")</f>
        <v/>
      </c>
      <c r="U184" s="37" t="str">
        <f>IF(AND(H184="Escalated to DRS",J184="Complainant favour",K184="closed"),1,"")</f>
        <v/>
      </c>
      <c r="V184" s="38" t="str">
        <f t="shared" si="9"/>
        <v/>
      </c>
      <c r="W184" s="38" t="str">
        <f t="shared" si="10"/>
        <v/>
      </c>
      <c r="X184" s="38" t="str">
        <f t="shared" si="11"/>
        <v/>
      </c>
    </row>
    <row r="185" spans="1:24" x14ac:dyDescent="0.3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7" t="str">
        <f>IF(B185="Carried Forward",1,"")</f>
        <v/>
      </c>
      <c r="N185" s="37" t="str">
        <f>IF(B185="new",1,"")</f>
        <v/>
      </c>
      <c r="O185" s="37" t="str">
        <f t="shared" si="8"/>
        <v/>
      </c>
      <c r="P185" s="37" t="str">
        <f>IF(AND(H185="resolved internally",L185="0-3 mths"),1,"")</f>
        <v/>
      </c>
      <c r="Q185" s="37" t="str">
        <f>IF(AND(H185="resolved internally",L185="3-6 mths"),1,"")</f>
        <v/>
      </c>
      <c r="R185" s="37" t="str">
        <f>IF(AND(H185="resolved internally",L185="6-12 mths"),1,"")</f>
        <v/>
      </c>
      <c r="S185" s="37" t="str">
        <f>IF(AND(H185="resolved internally",L185="12+ mths"),1,"")</f>
        <v/>
      </c>
      <c r="T185" s="37" t="str">
        <f>IF(AND(H185="Escalated to DRS",I185="This reporting period"),1,"")</f>
        <v/>
      </c>
      <c r="U185" s="37" t="str">
        <f>IF(AND(H185="Escalated to DRS",J185="Complainant favour",K185="closed"),1,"")</f>
        <v/>
      </c>
      <c r="V185" s="38" t="str">
        <f t="shared" si="9"/>
        <v/>
      </c>
      <c r="W185" s="38" t="str">
        <f t="shared" si="10"/>
        <v/>
      </c>
      <c r="X185" s="38" t="str">
        <f t="shared" si="11"/>
        <v/>
      </c>
    </row>
    <row r="186" spans="1:24" x14ac:dyDescent="0.3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7" t="str">
        <f>IF(B186="Carried Forward",1,"")</f>
        <v/>
      </c>
      <c r="N186" s="37" t="str">
        <f>IF(B186="new",1,"")</f>
        <v/>
      </c>
      <c r="O186" s="37" t="str">
        <f t="shared" si="8"/>
        <v/>
      </c>
      <c r="P186" s="37" t="str">
        <f>IF(AND(H186="resolved internally",L186="0-3 mths"),1,"")</f>
        <v/>
      </c>
      <c r="Q186" s="37" t="str">
        <f>IF(AND(H186="resolved internally",L186="3-6 mths"),1,"")</f>
        <v/>
      </c>
      <c r="R186" s="37" t="str">
        <f>IF(AND(H186="resolved internally",L186="6-12 mths"),1,"")</f>
        <v/>
      </c>
      <c r="S186" s="37" t="str">
        <f>IF(AND(H186="resolved internally",L186="12+ mths"),1,"")</f>
        <v/>
      </c>
      <c r="T186" s="37" t="str">
        <f>IF(AND(H186="Escalated to DRS",I186="This reporting period"),1,"")</f>
        <v/>
      </c>
      <c r="U186" s="37" t="str">
        <f>IF(AND(H186="Escalated to DRS",J186="Complainant favour",K186="closed"),1,"")</f>
        <v/>
      </c>
      <c r="V186" s="38" t="str">
        <f t="shared" si="9"/>
        <v/>
      </c>
      <c r="W186" s="38" t="str">
        <f t="shared" si="10"/>
        <v/>
      </c>
      <c r="X186" s="38" t="str">
        <f t="shared" si="11"/>
        <v/>
      </c>
    </row>
    <row r="187" spans="1:24" x14ac:dyDescent="0.3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7" t="str">
        <f>IF(B187="Carried Forward",1,"")</f>
        <v/>
      </c>
      <c r="N187" s="37" t="str">
        <f>IF(B187="new",1,"")</f>
        <v/>
      </c>
      <c r="O187" s="37" t="str">
        <f t="shared" si="8"/>
        <v/>
      </c>
      <c r="P187" s="37" t="str">
        <f>IF(AND(H187="resolved internally",L187="0-3 mths"),1,"")</f>
        <v/>
      </c>
      <c r="Q187" s="37" t="str">
        <f>IF(AND(H187="resolved internally",L187="3-6 mths"),1,"")</f>
        <v/>
      </c>
      <c r="R187" s="37" t="str">
        <f>IF(AND(H187="resolved internally",L187="6-12 mths"),1,"")</f>
        <v/>
      </c>
      <c r="S187" s="37" t="str">
        <f>IF(AND(H187="resolved internally",L187="12+ mths"),1,"")</f>
        <v/>
      </c>
      <c r="T187" s="37" t="str">
        <f>IF(AND(H187="Escalated to DRS",I187="This reporting period"),1,"")</f>
        <v/>
      </c>
      <c r="U187" s="37" t="str">
        <f>IF(AND(H187="Escalated to DRS",J187="Complainant favour",K187="closed"),1,"")</f>
        <v/>
      </c>
      <c r="V187" s="38" t="str">
        <f t="shared" si="9"/>
        <v/>
      </c>
      <c r="W187" s="38" t="str">
        <f t="shared" si="10"/>
        <v/>
      </c>
      <c r="X187" s="38" t="str">
        <f t="shared" si="11"/>
        <v/>
      </c>
    </row>
    <row r="188" spans="1:24" x14ac:dyDescent="0.3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7" t="str">
        <f>IF(B188="Carried Forward",1,"")</f>
        <v/>
      </c>
      <c r="N188" s="37" t="str">
        <f>IF(B188="new",1,"")</f>
        <v/>
      </c>
      <c r="O188" s="37" t="str">
        <f t="shared" si="8"/>
        <v/>
      </c>
      <c r="P188" s="37" t="str">
        <f>IF(AND(H188="resolved internally",L188="0-3 mths"),1,"")</f>
        <v/>
      </c>
      <c r="Q188" s="37" t="str">
        <f>IF(AND(H188="resolved internally",L188="3-6 mths"),1,"")</f>
        <v/>
      </c>
      <c r="R188" s="37" t="str">
        <f>IF(AND(H188="resolved internally",L188="6-12 mths"),1,"")</f>
        <v/>
      </c>
      <c r="S188" s="37" t="str">
        <f>IF(AND(H188="resolved internally",L188="12+ mths"),1,"")</f>
        <v/>
      </c>
      <c r="T188" s="37" t="str">
        <f>IF(AND(H188="Escalated to DRS",I188="This reporting period"),1,"")</f>
        <v/>
      </c>
      <c r="U188" s="37" t="str">
        <f>IF(AND(H188="Escalated to DRS",J188="Complainant favour",K188="closed"),1,"")</f>
        <v/>
      </c>
      <c r="V188" s="38" t="str">
        <f t="shared" si="9"/>
        <v/>
      </c>
      <c r="W188" s="38" t="str">
        <f t="shared" si="10"/>
        <v/>
      </c>
      <c r="X188" s="38" t="str">
        <f t="shared" si="11"/>
        <v/>
      </c>
    </row>
    <row r="189" spans="1:24" x14ac:dyDescent="0.3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7" t="str">
        <f>IF(B189="Carried Forward",1,"")</f>
        <v/>
      </c>
      <c r="N189" s="37" t="str">
        <f>IF(B189="new",1,"")</f>
        <v/>
      </c>
      <c r="O189" s="37" t="str">
        <f t="shared" si="8"/>
        <v/>
      </c>
      <c r="P189" s="37" t="str">
        <f>IF(AND(H189="resolved internally",L189="0-3 mths"),1,"")</f>
        <v/>
      </c>
      <c r="Q189" s="37" t="str">
        <f>IF(AND(H189="resolved internally",L189="3-6 mths"),1,"")</f>
        <v/>
      </c>
      <c r="R189" s="37" t="str">
        <f>IF(AND(H189="resolved internally",L189="6-12 mths"),1,"")</f>
        <v/>
      </c>
      <c r="S189" s="37" t="str">
        <f>IF(AND(H189="resolved internally",L189="12+ mths"),1,"")</f>
        <v/>
      </c>
      <c r="T189" s="37" t="str">
        <f>IF(AND(H189="Escalated to DRS",I189="This reporting period"),1,"")</f>
        <v/>
      </c>
      <c r="U189" s="37" t="str">
        <f>IF(AND(H189="Escalated to DRS",J189="Complainant favour",K189="closed"),1,"")</f>
        <v/>
      </c>
      <c r="V189" s="38" t="str">
        <f t="shared" si="9"/>
        <v/>
      </c>
      <c r="W189" s="38" t="str">
        <f t="shared" si="10"/>
        <v/>
      </c>
      <c r="X189" s="38" t="str">
        <f t="shared" si="11"/>
        <v/>
      </c>
    </row>
    <row r="190" spans="1:24" x14ac:dyDescent="0.3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7" t="str">
        <f>IF(B190="Carried Forward",1,"")</f>
        <v/>
      </c>
      <c r="N190" s="37" t="str">
        <f>IF(B190="new",1,"")</f>
        <v/>
      </c>
      <c r="O190" s="37" t="str">
        <f t="shared" si="8"/>
        <v/>
      </c>
      <c r="P190" s="37" t="str">
        <f>IF(AND(H190="resolved internally",L190="0-3 mths"),1,"")</f>
        <v/>
      </c>
      <c r="Q190" s="37" t="str">
        <f>IF(AND(H190="resolved internally",L190="3-6 mths"),1,"")</f>
        <v/>
      </c>
      <c r="R190" s="37" t="str">
        <f>IF(AND(H190="resolved internally",L190="6-12 mths"),1,"")</f>
        <v/>
      </c>
      <c r="S190" s="37" t="str">
        <f>IF(AND(H190="resolved internally",L190="12+ mths"),1,"")</f>
        <v/>
      </c>
      <c r="T190" s="37" t="str">
        <f>IF(AND(H190="Escalated to DRS",I190="This reporting period"),1,"")</f>
        <v/>
      </c>
      <c r="U190" s="37" t="str">
        <f>IF(AND(H190="Escalated to DRS",J190="Complainant favour",K190="closed"),1,"")</f>
        <v/>
      </c>
      <c r="V190" s="38" t="str">
        <f t="shared" si="9"/>
        <v/>
      </c>
      <c r="W190" s="38" t="str">
        <f t="shared" si="10"/>
        <v/>
      </c>
      <c r="X190" s="38" t="str">
        <f t="shared" si="11"/>
        <v/>
      </c>
    </row>
    <row r="191" spans="1:24" x14ac:dyDescent="0.3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7" t="str">
        <f>IF(B191="Carried Forward",1,"")</f>
        <v/>
      </c>
      <c r="N191" s="37" t="str">
        <f>IF(B191="new",1,"")</f>
        <v/>
      </c>
      <c r="O191" s="37" t="str">
        <f t="shared" si="8"/>
        <v/>
      </c>
      <c r="P191" s="37" t="str">
        <f>IF(AND(H191="resolved internally",L191="0-3 mths"),1,"")</f>
        <v/>
      </c>
      <c r="Q191" s="37" t="str">
        <f>IF(AND(H191="resolved internally",L191="3-6 mths"),1,"")</f>
        <v/>
      </c>
      <c r="R191" s="37" t="str">
        <f>IF(AND(H191="resolved internally",L191="6-12 mths"),1,"")</f>
        <v/>
      </c>
      <c r="S191" s="37" t="str">
        <f>IF(AND(H191="resolved internally",L191="12+ mths"),1,"")</f>
        <v/>
      </c>
      <c r="T191" s="37" t="str">
        <f>IF(AND(H191="Escalated to DRS",I191="This reporting period"),1,"")</f>
        <v/>
      </c>
      <c r="U191" s="37" t="str">
        <f>IF(AND(H191="Escalated to DRS",J191="Complainant favour",K191="closed"),1,"")</f>
        <v/>
      </c>
      <c r="V191" s="38" t="str">
        <f t="shared" si="9"/>
        <v/>
      </c>
      <c r="W191" s="38" t="str">
        <f t="shared" si="10"/>
        <v/>
      </c>
      <c r="X191" s="38" t="str">
        <f t="shared" si="11"/>
        <v/>
      </c>
    </row>
    <row r="192" spans="1:24" x14ac:dyDescent="0.35">
      <c r="M192" s="37">
        <f>SUM(M2:M191)</f>
        <v>0</v>
      </c>
      <c r="N192" s="37">
        <f t="shared" ref="N192:U192" si="12">SUM(N2:N191)</f>
        <v>0</v>
      </c>
      <c r="O192" s="37">
        <f t="shared" si="12"/>
        <v>0</v>
      </c>
      <c r="P192" s="37">
        <f t="shared" si="12"/>
        <v>0</v>
      </c>
      <c r="Q192" s="37">
        <f t="shared" si="12"/>
        <v>0</v>
      </c>
      <c r="R192" s="37">
        <f t="shared" si="12"/>
        <v>0</v>
      </c>
      <c r="S192" s="37">
        <f t="shared" si="12"/>
        <v>0</v>
      </c>
      <c r="T192" s="37">
        <f t="shared" si="12"/>
        <v>0</v>
      </c>
      <c r="U192" s="37">
        <f t="shared" si="12"/>
        <v>0</v>
      </c>
      <c r="V192" s="37">
        <f>SUM(V2:V191)</f>
        <v>0</v>
      </c>
      <c r="W192" s="37">
        <f t="shared" ref="W192:X192" si="13">SUM(W2:W191)</f>
        <v>0</v>
      </c>
      <c r="X192" s="37">
        <f t="shared" si="13"/>
        <v>0</v>
      </c>
    </row>
  </sheetData>
  <sheetProtection algorithmName="SHA-512" hashValue="awv/eyrfIEt6yz3bc7iK/1GhPfawj3t3XpYCMxlaVCIFAydXbc7qpPGsRye6nPv96FuUTkYj5y4WG8YM9Jrmpw==" saltValue="JFsBEgmtijF8Y23U4j4mpg==" spinCount="100000" sheet="1" objects="1" scenarios="1"/>
  <dataValidations count="3">
    <dataValidation type="list" allowBlank="1" showInputMessage="1" showErrorMessage="1" sqref="B2:B1048576" xr:uid="{5C598249-8856-4D31-88A9-EBF401040CA0}">
      <formula1>"New,Carried Forward"</formula1>
    </dataValidation>
    <dataValidation type="list" allowBlank="1" showInputMessage="1" showErrorMessage="1" sqref="D2:D1048576" xr:uid="{49B8F98B-D8B7-4171-ACC1-97629C29CE04}">
      <formula1>"Category 1, Category 2, Category 3"</formula1>
    </dataValidation>
    <dataValidation type="list" allowBlank="1" showInputMessage="1" showErrorMessage="1" sqref="H4:H1048576 H1:H2" xr:uid="{5DC9E345-6C38-4541-9C5C-8C1A44DA089D}">
      <formula1>"no longer vulnerable,still vulnerable"</formula1>
    </dataValidation>
  </dataValidations>
  <pageMargins left="0.70866141732283472" right="0.70866141732283472" top="0.74803149606299213" bottom="0.74803149606299213" header="0.31496062992125984" footer="0.31496062992125984"/>
  <pageSetup scale="47" orientation="landscape" horizontalDpi="1200" verticalDpi="1200" r:id="rId1"/>
  <headerFooter>
    <oddHeader>&amp;L[Your Logo Here]&amp;R&amp;G</oddHeader>
    <oddFooter>&amp;LVulnerable Clients Register 2023-2024</oddFooter>
  </headerFooter>
  <colBreaks count="1" manualBreakCount="1">
    <brk id="9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Summary</vt:lpstr>
      <vt:lpstr>Vulnerable Clients 2023-2024</vt:lpstr>
      <vt:lpstr>Instructions!Print_Area</vt:lpstr>
      <vt:lpstr>Summary!Print_Area</vt:lpstr>
      <vt:lpstr>'Vulnerable Clients 2023-2024'!Print_Area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Suzy Griffiths</dc:creator>
  <dc:description/>
  <cp:lastModifiedBy>Suzy Griffiths</cp:lastModifiedBy>
  <cp:lastPrinted>2023-04-23T13:46:02Z</cp:lastPrinted>
  <dcterms:created xsi:type="dcterms:W3CDTF">2023-04-20T02:50:59Z</dcterms:created>
  <dcterms:modified xsi:type="dcterms:W3CDTF">2023-04-23T13:51:16Z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0x010100D63230AC9764AC44BA6956B5E1AF7D02</vt:lpwstr>
  </property>
  <property fmtid="{D5CDD505-2E9C-101B-9397-08002B2CF9AE}" pid="3" name="Created">
    <vt:filetime>2023-02-14T00:00:00Z</vt:filetime>
  </property>
  <property fmtid="{D5CDD505-2E9C-101B-9397-08002B2CF9AE}" pid="4" name="Creator">
    <vt:lpwstr>Acrobat PDFMaker 22 for Word</vt:lpwstr>
  </property>
  <property fmtid="{D5CDD505-2E9C-101B-9397-08002B2CF9AE}" pid="5" name="Disposal_Authority">
    <vt:lpwstr>5;#Project Major T10 after trigger|590d2fa6-6c62-4905-a527-4db9b9871876</vt:lpwstr>
  </property>
  <property fmtid="{D5CDD505-2E9C-101B-9397-08002B2CF9AE}" pid="6" name="LastSaved">
    <vt:filetime>2023-04-20T00:00:00Z</vt:filetime>
  </property>
  <property fmtid="{D5CDD505-2E9C-101B-9397-08002B2CF9AE}" pid="7" name="MSIP_Label_fc5e251b-6f3a-418c-b82d-5b3a9262fefa_ActionId">
    <vt:lpwstr>4d9af71b-7da9-4c7b-b69b-bfac49f18bde</vt:lpwstr>
  </property>
  <property fmtid="{D5CDD505-2E9C-101B-9397-08002B2CF9AE}" pid="8" name="MSIP_Label_fc5e251b-6f3a-418c-b82d-5b3a9262fefa_ContentBits">
    <vt:lpwstr>0</vt:lpwstr>
  </property>
  <property fmtid="{D5CDD505-2E9C-101B-9397-08002B2CF9AE}" pid="9" name="MSIP_Label_fc5e251b-6f3a-418c-b82d-5b3a9262fefa_Enabled">
    <vt:lpwstr>true</vt:lpwstr>
  </property>
  <property fmtid="{D5CDD505-2E9C-101B-9397-08002B2CF9AE}" pid="10" name="MSIP_Label_fc5e251b-6f3a-418c-b82d-5b3a9262fefa_Method">
    <vt:lpwstr>Standard</vt:lpwstr>
  </property>
  <property fmtid="{D5CDD505-2E9C-101B-9397-08002B2CF9AE}" pid="11" name="MSIP_Label_fc5e251b-6f3a-418c-b82d-5b3a9262fefa_Name">
    <vt:lpwstr>IN CONFIDENCE GENERAL</vt:lpwstr>
  </property>
  <property fmtid="{D5CDD505-2E9C-101B-9397-08002B2CF9AE}" pid="12" name="MSIP_Label_fc5e251b-6f3a-418c-b82d-5b3a9262fefa_SetDate">
    <vt:lpwstr>2021-10-25T04:29:01Z</vt:lpwstr>
  </property>
  <property fmtid="{D5CDD505-2E9C-101B-9397-08002B2CF9AE}" pid="13" name="MSIP_Label_fc5e251b-6f3a-418c-b82d-5b3a9262fefa_SiteId">
    <vt:lpwstr>bd831b0c-3781-40ec-801e-5dfba266decf</vt:lpwstr>
  </property>
  <property fmtid="{D5CDD505-2E9C-101B-9397-08002B2CF9AE}" pid="14" name="Producer">
    <vt:lpwstr>Adobe PDF Library 22.3.90</vt:lpwstr>
  </property>
  <property fmtid="{D5CDD505-2E9C-101B-9397-08002B2CF9AE}" pid="15" name="SourceModified">
    <vt:lpwstr>D:20230214002652</vt:lpwstr>
  </property>
  <property fmtid="{D5CDD505-2E9C-101B-9397-08002B2CF9AE}" pid="16" name="URL">
    <vt:lpwstr/>
  </property>
  <property fmtid="{D5CDD505-2E9C-101B-9397-08002B2CF9AE}" pid="17" name="_dlc_DocIdItemGuid">
    <vt:lpwstr>86ee2164-1243-4e93-934a-0f10b75dabc5</vt:lpwstr>
  </property>
</Properties>
</file>